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홈페이지 게시용\"/>
    </mc:Choice>
  </mc:AlternateContent>
  <bookViews>
    <workbookView xWindow="0" yWindow="0" windowWidth="28800" windowHeight="12840" activeTab="1"/>
  </bookViews>
  <sheets>
    <sheet name="후원회" sheetId="1" r:id="rId1"/>
    <sheet name="Sheet2" sheetId="2" r:id="rId2"/>
  </sheets>
  <definedNames>
    <definedName name="_xlnm._FilterDatabase" localSheetId="0" hidden="1">후원회!$A$3:$R$197</definedName>
    <definedName name="_xlnm.Print_Area" localSheetId="0">후원회!$A$2:$R$197</definedName>
    <definedName name="_xlnm.Print_Titles" localSheetId="0">후원회!$2:$3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2" l="1"/>
  <c r="L4" i="2"/>
  <c r="B4" i="2"/>
  <c r="N177" i="1"/>
  <c r="F177" i="1"/>
  <c r="N176" i="1"/>
  <c r="F176" i="1"/>
  <c r="F175" i="1"/>
  <c r="F174" i="1"/>
  <c r="F173" i="1"/>
  <c r="F172" i="1"/>
  <c r="F171" i="1"/>
  <c r="F170" i="1"/>
  <c r="N168" i="1"/>
  <c r="F168" i="1"/>
  <c r="N167" i="1"/>
  <c r="F167" i="1"/>
  <c r="N166" i="1"/>
  <c r="F166" i="1"/>
  <c r="F165" i="1"/>
  <c r="F164" i="1"/>
  <c r="N163" i="1"/>
  <c r="F163" i="1"/>
  <c r="N162" i="1"/>
  <c r="F162" i="1"/>
  <c r="N161" i="1"/>
  <c r="F161" i="1"/>
  <c r="N160" i="1"/>
  <c r="F160" i="1"/>
  <c r="N158" i="1"/>
  <c r="F158" i="1"/>
  <c r="N157" i="1"/>
  <c r="F157" i="1"/>
  <c r="N156" i="1"/>
  <c r="F156" i="1"/>
  <c r="N155" i="1"/>
  <c r="F155" i="1"/>
  <c r="N154" i="1"/>
  <c r="F154" i="1"/>
  <c r="F153" i="1"/>
  <c r="F152" i="1"/>
  <c r="F151" i="1"/>
  <c r="F150" i="1"/>
  <c r="F149" i="1"/>
  <c r="N148" i="1"/>
  <c r="F148" i="1"/>
  <c r="N147" i="1"/>
  <c r="F147" i="1"/>
  <c r="N146" i="1"/>
  <c r="F146" i="1"/>
  <c r="N145" i="1"/>
  <c r="F145" i="1"/>
  <c r="O144" i="1"/>
  <c r="O140" i="1" s="1"/>
  <c r="F144" i="1"/>
  <c r="N143" i="1"/>
  <c r="F143" i="1"/>
  <c r="N142" i="1"/>
  <c r="F142" i="1"/>
  <c r="O141" i="1"/>
  <c r="F141" i="1"/>
  <c r="N139" i="1"/>
  <c r="F139" i="1"/>
  <c r="N138" i="1"/>
  <c r="F138" i="1"/>
  <c r="N137" i="1"/>
  <c r="F137" i="1"/>
  <c r="F136" i="1"/>
  <c r="F135" i="1"/>
  <c r="F134" i="1"/>
  <c r="F133" i="1"/>
  <c r="O132" i="1"/>
  <c r="O121" i="1" s="1"/>
  <c r="F132" i="1"/>
  <c r="F131" i="1"/>
  <c r="F130" i="1"/>
  <c r="F129" i="1"/>
  <c r="F128" i="1"/>
  <c r="N127" i="1"/>
  <c r="F127" i="1"/>
  <c r="F126" i="1"/>
  <c r="N125" i="1"/>
  <c r="F125" i="1"/>
  <c r="N124" i="1"/>
  <c r="F124" i="1"/>
  <c r="F123" i="1"/>
  <c r="N122" i="1"/>
  <c r="F122" i="1"/>
  <c r="F120" i="1"/>
  <c r="F119" i="1"/>
  <c r="F118" i="1"/>
  <c r="N117" i="1"/>
  <c r="F117" i="1"/>
  <c r="N116" i="1"/>
  <c r="F116" i="1"/>
  <c r="F115" i="1"/>
  <c r="F114" i="1"/>
  <c r="N113" i="1"/>
  <c r="F113" i="1"/>
  <c r="N112" i="1"/>
  <c r="F112" i="1"/>
  <c r="N111" i="1"/>
  <c r="F111" i="1"/>
  <c r="N110" i="1"/>
  <c r="F110" i="1"/>
  <c r="O109" i="1"/>
  <c r="N108" i="1"/>
  <c r="F108" i="1"/>
  <c r="N107" i="1"/>
  <c r="F107" i="1"/>
  <c r="N106" i="1"/>
  <c r="F106" i="1"/>
  <c r="O105" i="1"/>
  <c r="O95" i="1" s="1"/>
  <c r="N105" i="1"/>
  <c r="F105" i="1"/>
  <c r="F104" i="1"/>
  <c r="F103" i="1"/>
  <c r="F102" i="1"/>
  <c r="F101" i="1"/>
  <c r="F100" i="1"/>
  <c r="F99" i="1"/>
  <c r="N98" i="1"/>
  <c r="F98" i="1"/>
  <c r="N97" i="1"/>
  <c r="F97" i="1"/>
  <c r="F96" i="1"/>
  <c r="N94" i="1"/>
  <c r="F94" i="1"/>
  <c r="N93" i="1"/>
  <c r="F93" i="1"/>
  <c r="N92" i="1"/>
  <c r="F92" i="1"/>
  <c r="N91" i="1"/>
  <c r="F91" i="1"/>
  <c r="N90" i="1"/>
  <c r="F90" i="1"/>
  <c r="F89" i="1"/>
  <c r="F88" i="1"/>
  <c r="F87" i="1"/>
  <c r="F86" i="1"/>
  <c r="N85" i="1"/>
  <c r="F85" i="1"/>
  <c r="N84" i="1"/>
  <c r="F84" i="1"/>
  <c r="N83" i="1"/>
  <c r="F83" i="1"/>
  <c r="F82" i="1"/>
  <c r="N81" i="1"/>
  <c r="F81" i="1"/>
  <c r="O80" i="1"/>
  <c r="B80" i="1"/>
  <c r="N79" i="1"/>
  <c r="F79" i="1"/>
  <c r="N78" i="1"/>
  <c r="F78" i="1"/>
  <c r="N77" i="1"/>
  <c r="F77" i="1"/>
  <c r="N76" i="1"/>
  <c r="F76" i="1"/>
  <c r="F75" i="1"/>
  <c r="F74" i="1"/>
  <c r="F73" i="1"/>
  <c r="F72" i="1"/>
  <c r="F71" i="1"/>
  <c r="F70" i="1"/>
  <c r="O69" i="1"/>
  <c r="F68" i="1"/>
  <c r="F67" i="1"/>
  <c r="F66" i="1"/>
  <c r="F65" i="1"/>
  <c r="N64" i="1"/>
  <c r="F64" i="1"/>
  <c r="N63" i="1"/>
  <c r="F63" i="1"/>
  <c r="F62" i="1"/>
  <c r="F61" i="1"/>
  <c r="N60" i="1"/>
  <c r="F60" i="1"/>
  <c r="N59" i="1"/>
  <c r="F59" i="1"/>
  <c r="N58" i="1"/>
  <c r="F58" i="1"/>
  <c r="N57" i="1"/>
  <c r="F57" i="1"/>
  <c r="N56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N34" i="1"/>
  <c r="F34" i="1"/>
  <c r="F33" i="1"/>
  <c r="F32" i="1"/>
  <c r="F31" i="1"/>
  <c r="F30" i="1"/>
  <c r="N29" i="1"/>
  <c r="F29" i="1"/>
  <c r="O28" i="1"/>
  <c r="B28" i="1"/>
  <c r="N27" i="1"/>
  <c r="F27" i="1"/>
  <c r="N26" i="1"/>
  <c r="F26" i="1"/>
  <c r="F25" i="1"/>
  <c r="N24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O5" i="1"/>
  <c r="B5" i="1"/>
  <c r="N109" i="1" l="1"/>
  <c r="N121" i="1"/>
  <c r="N69" i="1"/>
  <c r="B4" i="1"/>
  <c r="N95" i="1"/>
  <c r="N5" i="1"/>
  <c r="N28" i="1"/>
  <c r="N80" i="1"/>
  <c r="O4" i="1"/>
  <c r="N4" i="1" l="1"/>
</calcChain>
</file>

<file path=xl/comments1.xml><?xml version="1.0" encoding="utf-8"?>
<comments xmlns="http://schemas.openxmlformats.org/spreadsheetml/2006/main">
  <authors>
    <author>User</author>
  </authors>
  <commentList>
    <comment ref="R6" authorId="0" shapeId="0">
      <text>
        <r>
          <rPr>
            <sz val="11"/>
            <color indexed="10"/>
            <rFont val="맑은 고딕"/>
            <family val="3"/>
            <charset val="129"/>
          </rPr>
          <t>보건의료복지통합지원실-2021(2023.10.04.)
청구 누락으로 미청구 된 사례</t>
        </r>
      </text>
    </comment>
    <comment ref="R9" authorId="0" shapeId="0">
      <text>
        <r>
          <rPr>
            <sz val="11"/>
            <color indexed="10"/>
            <rFont val="맑은 고딕"/>
            <family val="3"/>
            <charset val="129"/>
          </rPr>
          <t>하늘반창고 사업 청구 누락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THAPA YUNA</t>
        </r>
      </text>
    </comment>
    <comment ref="E102" authorId="0" shapeId="0">
      <text>
        <r>
          <rPr>
            <b/>
            <sz val="9"/>
            <color indexed="81"/>
            <rFont val="Tahoma"/>
            <family val="2"/>
          </rPr>
          <t>THAPA YUNA</t>
        </r>
      </text>
    </comment>
    <comment ref="M120" authorId="0" shapeId="0">
      <text>
        <r>
          <rPr>
            <b/>
            <sz val="9"/>
            <color indexed="81"/>
            <rFont val="Tahoma"/>
            <family val="2"/>
          </rPr>
          <t xml:space="preserve">2024.07.02. </t>
        </r>
        <r>
          <rPr>
            <b/>
            <sz val="9"/>
            <color indexed="81"/>
            <rFont val="돋움"/>
            <family val="3"/>
            <charset val="129"/>
          </rPr>
          <t>수납처리</t>
        </r>
      </text>
    </comment>
  </commentList>
</comments>
</file>

<file path=xl/sharedStrings.xml><?xml version="1.0" encoding="utf-8"?>
<sst xmlns="http://schemas.openxmlformats.org/spreadsheetml/2006/main" count="1317" uniqueCount="238">
  <si>
    <t>No</t>
  </si>
  <si>
    <t>구분</t>
  </si>
  <si>
    <t>지원일자(청구일)</t>
  </si>
  <si>
    <t>병록번호</t>
  </si>
  <si>
    <t>성명</t>
  </si>
  <si>
    <t>성별</t>
  </si>
  <si>
    <t>생년월일</t>
  </si>
  <si>
    <t>진료과</t>
  </si>
  <si>
    <t>입외구분</t>
  </si>
  <si>
    <t>유형</t>
  </si>
  <si>
    <t>입원일</t>
  </si>
  <si>
    <t>진료/퇴원일</t>
  </si>
  <si>
    <t>기간</t>
  </si>
  <si>
    <t>지원금액</t>
  </si>
  <si>
    <t>미수구분</t>
  </si>
  <si>
    <t>사후관리 공문</t>
  </si>
  <si>
    <t>연계기관</t>
  </si>
  <si>
    <t>1월</t>
  </si>
  <si>
    <t>소계</t>
  </si>
  <si>
    <t>1월</t>
    <phoneticPr fontId="3" type="noConversion"/>
  </si>
  <si>
    <t>김예슬</t>
    <phoneticPr fontId="3" type="noConversion"/>
  </si>
  <si>
    <t>여</t>
    <phoneticPr fontId="3" type="noConversion"/>
  </si>
  <si>
    <t>fm3</t>
    <phoneticPr fontId="3" type="noConversion"/>
  </si>
  <si>
    <t>외래</t>
    <phoneticPr fontId="3" type="noConversion"/>
  </si>
  <si>
    <t>자부담_취약계층</t>
    <phoneticPr fontId="3" type="noConversion"/>
  </si>
  <si>
    <t>미청구</t>
    <phoneticPr fontId="3" type="noConversion"/>
  </si>
  <si>
    <t>김기숙</t>
    <phoneticPr fontId="3" type="noConversion"/>
  </si>
  <si>
    <t>er1</t>
    <phoneticPr fontId="3" type="noConversion"/>
  </si>
  <si>
    <t>이순남</t>
    <phoneticPr fontId="3" type="noConversion"/>
  </si>
  <si>
    <t>im4</t>
    <phoneticPr fontId="3" type="noConversion"/>
  </si>
  <si>
    <t>김진선</t>
    <phoneticPr fontId="3" type="noConversion"/>
  </si>
  <si>
    <t>남</t>
    <phoneticPr fontId="3" type="noConversion"/>
  </si>
  <si>
    <t>ns1</t>
    <phoneticPr fontId="3" type="noConversion"/>
  </si>
  <si>
    <t>전영무</t>
    <phoneticPr fontId="3" type="noConversion"/>
  </si>
  <si>
    <t>ds1</t>
    <phoneticPr fontId="3" type="noConversion"/>
  </si>
  <si>
    <t>남원시 대산면</t>
    <phoneticPr fontId="3" type="noConversion"/>
  </si>
  <si>
    <t>os2</t>
    <phoneticPr fontId="3" type="noConversion"/>
  </si>
  <si>
    <t>윤점순</t>
    <phoneticPr fontId="3" type="noConversion"/>
  </si>
  <si>
    <t>남원시 송동면</t>
    <phoneticPr fontId="3" type="noConversion"/>
  </si>
  <si>
    <t>최명호</t>
    <phoneticPr fontId="3" type="noConversion"/>
  </si>
  <si>
    <t>hc1</t>
    <phoneticPr fontId="3" type="noConversion"/>
  </si>
  <si>
    <t>z1</t>
    <phoneticPr fontId="3" type="noConversion"/>
  </si>
  <si>
    <t>남원시 도통동</t>
    <phoneticPr fontId="3" type="noConversion"/>
  </si>
  <si>
    <t>gs1</t>
    <phoneticPr fontId="3" type="noConversion"/>
  </si>
  <si>
    <t>차인근</t>
    <phoneticPr fontId="3" type="noConversion"/>
  </si>
  <si>
    <t>남원시 향교동</t>
    <phoneticPr fontId="3" type="noConversion"/>
  </si>
  <si>
    <t>im2</t>
    <phoneticPr fontId="3" type="noConversion"/>
  </si>
  <si>
    <t>신성자</t>
    <phoneticPr fontId="3" type="noConversion"/>
  </si>
  <si>
    <t>입원</t>
    <phoneticPr fontId="3" type="noConversion"/>
  </si>
  <si>
    <t>긴급지원</t>
    <phoneticPr fontId="3" type="noConversion"/>
  </si>
  <si>
    <t>남원시(주민복지과)</t>
    <phoneticPr fontId="3" type="noConversion"/>
  </si>
  <si>
    <t>김경춘</t>
    <phoneticPr fontId="3" type="noConversion"/>
  </si>
  <si>
    <t>김삼순</t>
    <phoneticPr fontId="3" type="noConversion"/>
  </si>
  <si>
    <t>황동연</t>
    <phoneticPr fontId="3" type="noConversion"/>
  </si>
  <si>
    <t>2월</t>
    <phoneticPr fontId="3" type="noConversion"/>
  </si>
  <si>
    <t>임정순</t>
    <phoneticPr fontId="3" type="noConversion"/>
  </si>
  <si>
    <t>nr1</t>
    <phoneticPr fontId="3" type="noConversion"/>
  </si>
  <si>
    <t>남원시 동충동</t>
    <phoneticPr fontId="3" type="noConversion"/>
  </si>
  <si>
    <t>김선화</t>
    <phoneticPr fontId="3" type="noConversion"/>
  </si>
  <si>
    <t>남원시 금동</t>
    <phoneticPr fontId="3" type="noConversion"/>
  </si>
  <si>
    <t>윤옥순</t>
    <phoneticPr fontId="3" type="noConversion"/>
  </si>
  <si>
    <t>김영자</t>
    <phoneticPr fontId="3" type="noConversion"/>
  </si>
  <si>
    <t>사회복지후원회</t>
    <phoneticPr fontId="3" type="noConversion"/>
  </si>
  <si>
    <t>YUNA</t>
    <phoneticPr fontId="3" type="noConversion"/>
  </si>
  <si>
    <t>PD1</t>
    <phoneticPr fontId="3" type="noConversion"/>
  </si>
  <si>
    <t>외국인근로자 등 의료지원</t>
    <phoneticPr fontId="3" type="noConversion"/>
  </si>
  <si>
    <t>이왤르우진</t>
    <phoneticPr fontId="3" type="noConversion"/>
  </si>
  <si>
    <t>og2</t>
  </si>
  <si>
    <t>반안우안</t>
    <phoneticPr fontId="3" type="noConversion"/>
  </si>
  <si>
    <t>NS1</t>
    <phoneticPr fontId="3" type="noConversion"/>
  </si>
  <si>
    <t>바트바야르</t>
    <phoneticPr fontId="3" type="noConversion"/>
  </si>
  <si>
    <t>곈</t>
    <phoneticPr fontId="3" type="noConversion"/>
  </si>
  <si>
    <t>GS1</t>
    <phoneticPr fontId="3" type="noConversion"/>
  </si>
  <si>
    <t>소리야</t>
    <phoneticPr fontId="3" type="noConversion"/>
  </si>
  <si>
    <t>OG1</t>
    <phoneticPr fontId="3" type="noConversion"/>
  </si>
  <si>
    <t>응우엔티프</t>
    <phoneticPr fontId="3" type="noConversion"/>
  </si>
  <si>
    <t>간토르</t>
    <phoneticPr fontId="3" type="noConversion"/>
  </si>
  <si>
    <t>팁파완</t>
    <phoneticPr fontId="3" type="noConversion"/>
  </si>
  <si>
    <t>THAPA YUNA</t>
    <phoneticPr fontId="3" type="noConversion"/>
  </si>
  <si>
    <t>pd1</t>
  </si>
  <si>
    <t>외래</t>
    <phoneticPr fontId="8" type="noConversion"/>
  </si>
  <si>
    <t>kimberly</t>
  </si>
  <si>
    <t>og1</t>
  </si>
  <si>
    <t>입원</t>
    <phoneticPr fontId="8" type="noConversion"/>
  </si>
  <si>
    <t>kimberly B</t>
    <phoneticPr fontId="3" type="noConversion"/>
  </si>
  <si>
    <t>나티다</t>
  </si>
  <si>
    <t>3월</t>
    <phoneticPr fontId="3" type="noConversion"/>
  </si>
  <si>
    <t>정구</t>
    <phoneticPr fontId="3" type="noConversion"/>
  </si>
  <si>
    <t>김원배</t>
    <phoneticPr fontId="3" type="noConversion"/>
  </si>
  <si>
    <t>im1</t>
    <phoneticPr fontId="3" type="noConversion"/>
  </si>
  <si>
    <t>강흥식</t>
    <phoneticPr fontId="3" type="noConversion"/>
  </si>
  <si>
    <t>남원시 죽항동</t>
    <phoneticPr fontId="3" type="noConversion"/>
  </si>
  <si>
    <t>황서영</t>
    <phoneticPr fontId="3" type="noConversion"/>
  </si>
  <si>
    <t>전덕기</t>
    <phoneticPr fontId="3" type="noConversion"/>
  </si>
  <si>
    <t>남원시, 죽항동, 향교동</t>
    <phoneticPr fontId="3" type="noConversion"/>
  </si>
  <si>
    <t>이유준</t>
    <phoneticPr fontId="3" type="noConversion"/>
  </si>
  <si>
    <t>pd1</t>
    <phoneticPr fontId="3" type="noConversion"/>
  </si>
  <si>
    <t>오규곤</t>
    <phoneticPr fontId="3" type="noConversion"/>
  </si>
  <si>
    <t>장수군</t>
    <phoneticPr fontId="3" type="noConversion"/>
  </si>
  <si>
    <t>안효남</t>
    <phoneticPr fontId="3" type="noConversion"/>
  </si>
  <si>
    <t>이복순</t>
    <phoneticPr fontId="3" type="noConversion"/>
  </si>
  <si>
    <t>os1</t>
    <phoneticPr fontId="3" type="noConversion"/>
  </si>
  <si>
    <t>4월</t>
    <phoneticPr fontId="3" type="noConversion"/>
  </si>
  <si>
    <t>박순덕</t>
    <phoneticPr fontId="3" type="noConversion"/>
  </si>
  <si>
    <t>외부기관</t>
    <phoneticPr fontId="3" type="noConversion"/>
  </si>
  <si>
    <t>노인의료나눔재단</t>
    <phoneticPr fontId="3" type="noConversion"/>
  </si>
  <si>
    <t>이진백</t>
    <phoneticPr fontId="3" type="noConversion"/>
  </si>
  <si>
    <t>김수열</t>
    <phoneticPr fontId="3" type="noConversion"/>
  </si>
  <si>
    <t>Im2</t>
    <phoneticPr fontId="3" type="noConversion"/>
  </si>
  <si>
    <t>5월</t>
  </si>
  <si>
    <t>박종덕</t>
    <phoneticPr fontId="3" type="noConversion"/>
  </si>
  <si>
    <t>(개인)간병비 지원</t>
    <phoneticPr fontId="3" type="noConversion"/>
  </si>
  <si>
    <t>6월</t>
  </si>
  <si>
    <t>최순자</t>
    <phoneticPr fontId="3" type="noConversion"/>
  </si>
  <si>
    <t>장예소율</t>
    <phoneticPr fontId="3" type="noConversion"/>
  </si>
  <si>
    <t>남원시(여성가족과)</t>
    <phoneticPr fontId="3" type="noConversion"/>
  </si>
  <si>
    <t>장예찬</t>
    <phoneticPr fontId="3" type="noConversion"/>
  </si>
  <si>
    <t>장예서린</t>
    <phoneticPr fontId="3" type="noConversion"/>
  </si>
  <si>
    <t>주형만</t>
    <phoneticPr fontId="3" type="noConversion"/>
  </si>
  <si>
    <t>남원시 노암동</t>
    <phoneticPr fontId="3" type="noConversion"/>
  </si>
  <si>
    <t>석근석</t>
    <phoneticPr fontId="3" type="noConversion"/>
  </si>
  <si>
    <t>im3</t>
    <phoneticPr fontId="3" type="noConversion"/>
  </si>
  <si>
    <t>남원시 이백면</t>
    <phoneticPr fontId="3" type="noConversion"/>
  </si>
  <si>
    <t>조규태</t>
    <phoneticPr fontId="3" type="noConversion"/>
  </si>
  <si>
    <t>차정미</t>
    <phoneticPr fontId="3" type="noConversion"/>
  </si>
  <si>
    <t>cs1</t>
    <phoneticPr fontId="3" type="noConversion"/>
  </si>
  <si>
    <t>장완식</t>
    <phoneticPr fontId="3" type="noConversion"/>
  </si>
  <si>
    <t>(공동)간병비 지원</t>
    <phoneticPr fontId="3" type="noConversion"/>
  </si>
  <si>
    <t>장수군 번암면</t>
    <phoneticPr fontId="3" type="noConversion"/>
  </si>
  <si>
    <t>5월</t>
    <phoneticPr fontId="3" type="noConversion"/>
  </si>
  <si>
    <t>나티다</t>
    <phoneticPr fontId="3" type="noConversion"/>
  </si>
  <si>
    <t>나티다B</t>
    <phoneticPr fontId="3" type="noConversion"/>
  </si>
  <si>
    <t>og2</t>
    <phoneticPr fontId="3" type="noConversion"/>
  </si>
  <si>
    <t>오순임</t>
    <phoneticPr fontId="3" type="noConversion"/>
  </si>
  <si>
    <t>염춘식</t>
    <phoneticPr fontId="3" type="noConversion"/>
  </si>
  <si>
    <t>염영태</t>
    <phoneticPr fontId="3" type="noConversion"/>
  </si>
  <si>
    <t>사랑의열매</t>
    <phoneticPr fontId="3" type="noConversion"/>
  </si>
  <si>
    <t>양치화</t>
    <phoneticPr fontId="3" type="noConversion"/>
  </si>
  <si>
    <t>6월</t>
    <phoneticPr fontId="3" type="noConversion"/>
  </si>
  <si>
    <t>편만수</t>
    <phoneticPr fontId="3" type="noConversion"/>
  </si>
  <si>
    <t>최학기</t>
    <phoneticPr fontId="3" type="noConversion"/>
  </si>
  <si>
    <t>남형식</t>
    <phoneticPr fontId="3" type="noConversion"/>
  </si>
  <si>
    <t>강준희</t>
    <phoneticPr fontId="3" type="noConversion"/>
  </si>
  <si>
    <t>화성시서부보건소</t>
    <phoneticPr fontId="3" type="noConversion"/>
  </si>
  <si>
    <t>최순임</t>
    <phoneticPr fontId="3" type="noConversion"/>
  </si>
  <si>
    <t>6~205</t>
    <phoneticPr fontId="3" type="noConversion"/>
  </si>
  <si>
    <t>왕진버스</t>
    <phoneticPr fontId="3" type="noConversion"/>
  </si>
  <si>
    <t>농협중앙회</t>
    <phoneticPr fontId="3" type="noConversion"/>
  </si>
  <si>
    <t>임창노</t>
    <phoneticPr fontId="3" type="noConversion"/>
  </si>
  <si>
    <t>박은혜</t>
    <phoneticPr fontId="3" type="noConversion"/>
  </si>
  <si>
    <t>og1</t>
    <phoneticPr fontId="3" type="noConversion"/>
  </si>
  <si>
    <t>박종철</t>
    <phoneticPr fontId="3" type="noConversion"/>
  </si>
  <si>
    <t>rm1</t>
    <phoneticPr fontId="3" type="noConversion"/>
  </si>
  <si>
    <t>7월</t>
    <phoneticPr fontId="3" type="noConversion"/>
  </si>
  <si>
    <t>박임숙</t>
    <phoneticPr fontId="3" type="noConversion"/>
  </si>
  <si>
    <t>2~201</t>
    <phoneticPr fontId="3" type="noConversion"/>
  </si>
  <si>
    <t>황준만</t>
    <phoneticPr fontId="3" type="noConversion"/>
  </si>
  <si>
    <t>변임순</t>
    <phoneticPr fontId="3" type="noConversion"/>
  </si>
  <si>
    <t>고금순</t>
    <phoneticPr fontId="3" type="noConversion"/>
  </si>
  <si>
    <t>박귀선</t>
    <phoneticPr fontId="3" type="noConversion"/>
  </si>
  <si>
    <t>카쿠라다마</t>
    <phoneticPr fontId="3" type="noConversion"/>
  </si>
  <si>
    <t>사랑의집</t>
    <phoneticPr fontId="3" type="noConversion"/>
  </si>
  <si>
    <t>정애란</t>
    <phoneticPr fontId="3" type="noConversion"/>
  </si>
  <si>
    <t>남원시 여성가족과</t>
    <phoneticPr fontId="3" type="noConversion"/>
  </si>
  <si>
    <t>8월</t>
    <phoneticPr fontId="3" type="noConversion"/>
  </si>
  <si>
    <t>정길자</t>
    <phoneticPr fontId="3" type="noConversion"/>
  </si>
  <si>
    <t>진귀례</t>
    <phoneticPr fontId="3" type="noConversion"/>
  </si>
  <si>
    <t>차갑례</t>
    <phoneticPr fontId="3" type="noConversion"/>
  </si>
  <si>
    <t>김봉연</t>
    <phoneticPr fontId="3" type="noConversion"/>
  </si>
  <si>
    <t>z7</t>
    <phoneticPr fontId="3" type="noConversion"/>
  </si>
  <si>
    <t>imn</t>
    <phoneticPr fontId="3" type="noConversion"/>
  </si>
  <si>
    <t>차승철</t>
    <phoneticPr fontId="3" type="noConversion"/>
  </si>
  <si>
    <t>im8</t>
    <phoneticPr fontId="3" type="noConversion"/>
  </si>
  <si>
    <t>장춘재</t>
    <phoneticPr fontId="3" type="noConversion"/>
  </si>
  <si>
    <t>유수용</t>
    <phoneticPr fontId="3" type="noConversion"/>
  </si>
  <si>
    <t>황미</t>
    <phoneticPr fontId="3" type="noConversion"/>
  </si>
  <si>
    <t>남원시 주천면</t>
    <phoneticPr fontId="3" type="noConversion"/>
  </si>
  <si>
    <t>9월</t>
    <phoneticPr fontId="3" type="noConversion"/>
  </si>
  <si>
    <t>양진호</t>
    <phoneticPr fontId="3" type="noConversion"/>
  </si>
  <si>
    <t>최문평</t>
    <phoneticPr fontId="3" type="noConversion"/>
  </si>
  <si>
    <t>1e</t>
    <phoneticPr fontId="3" type="noConversion"/>
  </si>
  <si>
    <t>9월</t>
  </si>
  <si>
    <t>장재영</t>
    <phoneticPr fontId="3" type="noConversion"/>
  </si>
  <si>
    <t>양판철</t>
    <phoneticPr fontId="3" type="noConversion"/>
  </si>
  <si>
    <t>박춘자</t>
    <phoneticPr fontId="3" type="noConversion"/>
  </si>
  <si>
    <t>10월</t>
    <phoneticPr fontId="3" type="noConversion"/>
  </si>
  <si>
    <t>박종민</t>
    <phoneticPr fontId="3" type="noConversion"/>
  </si>
  <si>
    <t>채수현</t>
    <phoneticPr fontId="3" type="noConversion"/>
  </si>
  <si>
    <t>z2</t>
    <phoneticPr fontId="3" type="noConversion"/>
  </si>
  <si>
    <t>소영례</t>
    <phoneticPr fontId="3" type="noConversion"/>
  </si>
  <si>
    <t>김봉순</t>
    <phoneticPr fontId="3" type="noConversion"/>
  </si>
  <si>
    <t>남원시</t>
    <phoneticPr fontId="3" type="noConversion"/>
  </si>
  <si>
    <t>김○○</t>
  </si>
  <si>
    <t>전○○</t>
  </si>
  <si>
    <t>이○○</t>
  </si>
  <si>
    <t>최○○</t>
  </si>
  <si>
    <t>석○○</t>
  </si>
  <si>
    <t>조○○</t>
  </si>
  <si>
    <t>차○○</t>
  </si>
  <si>
    <t>오○○</t>
  </si>
  <si>
    <t>염○○</t>
  </si>
  <si>
    <t>양○○</t>
  </si>
  <si>
    <t>임○○</t>
  </si>
  <si>
    <t>박○○</t>
  </si>
  <si>
    <t>황○○</t>
  </si>
  <si>
    <t>카○○다마</t>
  </si>
  <si>
    <t>정○○</t>
  </si>
  <si>
    <t>장○○</t>
  </si>
  <si>
    <t>소○○</t>
  </si>
  <si>
    <t>비고</t>
    <phoneticPr fontId="3" type="noConversion"/>
  </si>
  <si>
    <t>24XXX3</t>
  </si>
  <si>
    <t>40XXX3</t>
  </si>
  <si>
    <t>37XXX6</t>
  </si>
  <si>
    <t>22XXX1</t>
  </si>
  <si>
    <t>33XXX9</t>
  </si>
  <si>
    <t>56XXX</t>
  </si>
  <si>
    <t>90XXX</t>
  </si>
  <si>
    <t>38XXX1</t>
  </si>
  <si>
    <t>15XXX2</t>
  </si>
  <si>
    <t>36XXX</t>
  </si>
  <si>
    <t>25XXX9</t>
  </si>
  <si>
    <t>25XXX6</t>
  </si>
  <si>
    <t>12XXX8</t>
  </si>
  <si>
    <t>26XXX2</t>
  </si>
  <si>
    <t>18XXX3</t>
  </si>
  <si>
    <t>38XXX3</t>
  </si>
  <si>
    <t>35XXX7</t>
  </si>
  <si>
    <t>66XXX</t>
  </si>
  <si>
    <t>62XXX</t>
  </si>
  <si>
    <t>39XXX7</t>
  </si>
  <si>
    <t>35XXX1</t>
  </si>
  <si>
    <t>27XXX7</t>
  </si>
  <si>
    <t>20XXX1</t>
  </si>
  <si>
    <t>18XXX4</t>
  </si>
  <si>
    <t>나이</t>
    <phoneticPr fontId="3" type="noConversion"/>
  </si>
  <si>
    <t>2024년도 전북특별자치도 남원의료원 사회복지후원회 의료비 지원 현황</t>
    <phoneticPr fontId="3" type="noConversion"/>
  </si>
  <si>
    <t xml:space="preserve"> </t>
    <phoneticPr fontId="3" type="noConversion"/>
  </si>
  <si>
    <t>기준일 : 2024-10-31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</si>
</sst>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7" formatCode="#,##0&quot;명&quot;"/>
    <numFmt numFmtId="178" formatCode="0&quot;명&quot;"/>
    <numFmt numFmtId="179" formatCode="0_ "/>
    <numFmt numFmtId="180" formatCode="#,##0_ "/>
    <numFmt numFmtId="183" formatCode="0_);[Red]\(0\)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B050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3333FF"/>
      <name val="맑은 고딕"/>
      <family val="2"/>
      <charset val="129"/>
      <scheme val="minor"/>
    </font>
    <font>
      <sz val="11"/>
      <color rgb="FF3333FF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20"/>
      <color theme="1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 shrinkToFit="1"/>
    </xf>
    <xf numFmtId="41" fontId="0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14" fontId="0" fillId="2" borderId="1" xfId="0" applyNumberFormat="1" applyFill="1" applyBorder="1" applyAlignment="1">
      <alignment horizontal="center" vertical="center" shrinkToFit="1"/>
    </xf>
    <xf numFmtId="41" fontId="0" fillId="2" borderId="1" xfId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177" fontId="4" fillId="3" borderId="1" xfId="0" applyNumberFormat="1" applyFont="1" applyFill="1" applyBorder="1" applyAlignment="1">
      <alignment horizontal="right" vertical="center" shrinkToFit="1"/>
    </xf>
    <xf numFmtId="14" fontId="4" fillId="3" borderId="1" xfId="0" applyNumberFormat="1" applyFont="1" applyFill="1" applyBorder="1" applyAlignment="1">
      <alignment horizontal="center" vertical="center" shrinkToFit="1"/>
    </xf>
    <xf numFmtId="41" fontId="4" fillId="3" borderId="1" xfId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178" fontId="4" fillId="4" borderId="1" xfId="0" applyNumberFormat="1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center" vertical="center" shrinkToFit="1"/>
    </xf>
    <xf numFmtId="41" fontId="4" fillId="4" borderId="1" xfId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4" fontId="0" fillId="0" borderId="1" xfId="0" applyNumberFormat="1" applyFont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5" fillId="0" borderId="1" xfId="0" applyFont="1" applyFill="1" applyBorder="1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41" fontId="0" fillId="0" borderId="1" xfId="1" applyFont="1" applyFill="1" applyBorder="1" applyAlignment="1">
      <alignment horizontal="center" vertical="center" shrinkToFit="1"/>
    </xf>
    <xf numFmtId="41" fontId="2" fillId="0" borderId="0" xfId="1" applyFo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41" fontId="2" fillId="0" borderId="0" xfId="1" applyFont="1" applyFill="1" applyBorder="1">
      <alignment vertical="center"/>
    </xf>
    <xf numFmtId="41" fontId="2" fillId="0" borderId="1" xfId="1" applyFont="1" applyFill="1" applyBorder="1" applyAlignment="1">
      <alignment horizontal="center" vertical="center" shrinkToFit="1"/>
    </xf>
    <xf numFmtId="41" fontId="2" fillId="0" borderId="0" xfId="1" applyFont="1" applyFill="1">
      <alignment vertical="center"/>
    </xf>
    <xf numFmtId="179" fontId="0" fillId="0" borderId="1" xfId="0" applyNumberFormat="1" applyBorder="1" applyAlignment="1">
      <alignment horizontal="center" vertical="center" shrinkToFit="1"/>
    </xf>
    <xf numFmtId="41" fontId="0" fillId="0" borderId="1" xfId="1" applyFont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14" fontId="0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179" fontId="0" fillId="0" borderId="1" xfId="0" applyNumberFormat="1" applyFont="1" applyBorder="1" applyAlignment="1">
      <alignment horizontal="center" vertical="center" shrinkToFit="1"/>
    </xf>
    <xf numFmtId="41" fontId="5" fillId="0" borderId="1" xfId="1" applyFont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shrinkToFit="1"/>
    </xf>
    <xf numFmtId="179" fontId="7" fillId="0" borderId="1" xfId="0" applyNumberFormat="1" applyFont="1" applyFill="1" applyBorder="1" applyAlignment="1">
      <alignment horizontal="center" vertical="center" shrinkToFit="1"/>
    </xf>
    <xf numFmtId="41" fontId="7" fillId="0" borderId="1" xfId="1" applyFont="1" applyFill="1" applyBorder="1" applyAlignment="1">
      <alignment horizontal="center" vertical="center" shrinkToFit="1"/>
    </xf>
    <xf numFmtId="41" fontId="7" fillId="0" borderId="1" xfId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178" fontId="5" fillId="4" borderId="1" xfId="0" applyNumberFormat="1" applyFont="1" applyFill="1" applyBorder="1" applyAlignment="1">
      <alignment horizontal="center" vertical="center" shrinkToFit="1"/>
    </xf>
    <xf numFmtId="14" fontId="5" fillId="4" borderId="1" xfId="0" applyNumberFormat="1" applyFont="1" applyFill="1" applyBorder="1" applyAlignment="1">
      <alignment horizontal="center" vertical="center" shrinkToFit="1"/>
    </xf>
    <xf numFmtId="41" fontId="5" fillId="4" borderId="1" xfId="1" applyFont="1" applyFill="1" applyBorder="1" applyAlignment="1">
      <alignment horizontal="center" vertical="center" shrinkToFit="1"/>
    </xf>
    <xf numFmtId="0" fontId="5" fillId="4" borderId="1" xfId="1" applyNumberFormat="1" applyFont="1" applyFill="1" applyBorder="1" applyAlignment="1">
      <alignment horizontal="center" vertical="center" shrinkToFit="1"/>
    </xf>
    <xf numFmtId="14" fontId="0" fillId="0" borderId="1" xfId="0" applyNumberFormat="1" applyFill="1" applyBorder="1" applyAlignment="1">
      <alignment horizontal="center" vertical="center" shrinkToFit="1"/>
    </xf>
    <xf numFmtId="0" fontId="0" fillId="0" borderId="1" xfId="0" applyNumberFormat="1" applyFill="1" applyBorder="1" applyAlignment="1">
      <alignment horizontal="center" vertical="center" shrinkToFi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4" fontId="10" fillId="0" borderId="1" xfId="0" applyNumberFormat="1" applyFont="1" applyBorder="1" applyAlignment="1">
      <alignment horizontal="center" vertical="center" shrinkToFit="1"/>
    </xf>
    <xf numFmtId="179" fontId="10" fillId="0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1" fontId="7" fillId="0" borderId="3" xfId="1" applyFont="1" applyBorder="1">
      <alignment vertical="center"/>
    </xf>
    <xf numFmtId="180" fontId="7" fillId="0" borderId="3" xfId="0" applyNumberFormat="1" applyFont="1" applyFill="1" applyBorder="1" applyAlignment="1">
      <alignment horizontal="right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0" fillId="5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41" fontId="10" fillId="0" borderId="1" xfId="1" applyFont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14" fontId="12" fillId="2" borderId="1" xfId="0" applyNumberFormat="1" applyFont="1" applyFill="1" applyBorder="1" applyAlignment="1">
      <alignment horizontal="center" vertical="center" shrinkToFit="1"/>
    </xf>
    <xf numFmtId="0" fontId="12" fillId="2" borderId="1" xfId="0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41" fontId="12" fillId="2" borderId="1" xfId="1" applyFont="1" applyFill="1" applyBorder="1" applyAlignment="1">
      <alignment horizontal="center" vertical="center" shrinkToFit="1"/>
    </xf>
    <xf numFmtId="178" fontId="0" fillId="4" borderId="1" xfId="0" applyNumberForma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179" fontId="0" fillId="4" borderId="1" xfId="0" applyNumberFormat="1" applyFill="1" applyBorder="1" applyAlignment="1">
      <alignment horizontal="center" vertical="center" shrinkToFit="1"/>
    </xf>
    <xf numFmtId="41" fontId="0" fillId="4" borderId="1" xfId="1" applyFont="1" applyFill="1" applyBorder="1" applyAlignment="1">
      <alignment horizontal="center" vertical="center" shrinkToFit="1"/>
    </xf>
    <xf numFmtId="0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41" fontId="0" fillId="0" borderId="2" xfId="1" applyFont="1" applyBorder="1" applyAlignment="1">
      <alignment horizontal="center" vertical="center" shrinkToFit="1"/>
    </xf>
    <xf numFmtId="179" fontId="10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83" fontId="0" fillId="0" borderId="1" xfId="0" applyNumberFormat="1" applyFon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Fill="1" applyBorder="1" applyAlignment="1">
      <alignment horizontal="center" vertical="center" shrinkToFit="1"/>
    </xf>
    <xf numFmtId="183" fontId="0" fillId="0" borderId="0" xfId="0" applyNumberFormat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179" fontId="0" fillId="0" borderId="7" xfId="0" applyNumberFormat="1" applyBorder="1" applyAlignment="1">
      <alignment horizontal="center" vertical="center" shrinkToFit="1"/>
    </xf>
    <xf numFmtId="183" fontId="0" fillId="0" borderId="7" xfId="0" applyNumberFormat="1" applyBorder="1" applyAlignment="1">
      <alignment horizontal="center" vertical="center" shrinkToFit="1"/>
    </xf>
    <xf numFmtId="14" fontId="0" fillId="0" borderId="7" xfId="0" applyNumberFormat="1" applyBorder="1" applyAlignment="1">
      <alignment horizontal="center" vertical="center" shrinkToFit="1"/>
    </xf>
    <xf numFmtId="41" fontId="0" fillId="0" borderId="7" xfId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183" fontId="0" fillId="0" borderId="2" xfId="0" applyNumberFormat="1" applyFont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 shrinkToFit="1"/>
    </xf>
    <xf numFmtId="179" fontId="0" fillId="0" borderId="2" xfId="0" applyNumberFormat="1" applyFont="1" applyBorder="1" applyAlignment="1">
      <alignment horizontal="center" vertical="center" shrinkToFit="1"/>
    </xf>
    <xf numFmtId="41" fontId="5" fillId="0" borderId="2" xfId="1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6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83" fontId="0" fillId="0" borderId="0" xfId="0" applyNumberFormat="1" applyAlignment="1">
      <alignment horizontal="centerContinuous" vertical="center"/>
    </xf>
    <xf numFmtId="0" fontId="0" fillId="0" borderId="0" xfId="0" applyAlignment="1">
      <alignment horizontal="right" vertical="center"/>
    </xf>
    <xf numFmtId="14" fontId="0" fillId="0" borderId="17" xfId="0" applyNumberFormat="1" applyBorder="1" applyAlignment="1">
      <alignment horizontal="right" vertical="center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183" fontId="4" fillId="2" borderId="15" xfId="0" applyNumberFormat="1" applyFont="1" applyFill="1" applyBorder="1" applyAlignment="1">
      <alignment horizontal="center" vertical="center" shrinkToFit="1"/>
    </xf>
    <xf numFmtId="14" fontId="4" fillId="2" borderId="15" xfId="0" applyNumberFormat="1" applyFont="1" applyFill="1" applyBorder="1" applyAlignment="1">
      <alignment horizontal="center" vertical="center" shrinkToFit="1"/>
    </xf>
    <xf numFmtId="41" fontId="4" fillId="2" borderId="15" xfId="1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183" fontId="4" fillId="2" borderId="12" xfId="0" applyNumberFormat="1" applyFont="1" applyFill="1" applyBorder="1" applyAlignment="1">
      <alignment horizontal="center" vertical="center" shrinkToFit="1"/>
    </xf>
    <xf numFmtId="14" fontId="4" fillId="2" borderId="12" xfId="0" applyNumberFormat="1" applyFont="1" applyFill="1" applyBorder="1" applyAlignment="1">
      <alignment horizontal="center" vertical="center" shrinkToFit="1"/>
    </xf>
    <xf numFmtId="41" fontId="4" fillId="2" borderId="12" xfId="1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3:S197"/>
  <sheetViews>
    <sheetView zoomScale="85" zoomScaleNormal="85" workbookViewId="0">
      <pane ySplit="4" topLeftCell="A5" activePane="bottomLeft" state="frozen"/>
      <selection pane="bottomLeft" activeCell="L75" sqref="L75:N75"/>
    </sheetView>
  </sheetViews>
  <sheetFormatPr defaultRowHeight="16.5"/>
  <cols>
    <col min="1" max="1" width="4.25" style="1" customWidth="1"/>
    <col min="2" max="2" width="6.125" customWidth="1"/>
    <col min="3" max="3" width="9" style="2" customWidth="1"/>
    <col min="4" max="4" width="9" style="1"/>
    <col min="5" max="5" width="9" style="1" customWidth="1"/>
    <col min="6" max="6" width="7.25" style="1" customWidth="1"/>
    <col min="7" max="7" width="5.375" style="1" customWidth="1"/>
    <col min="8" max="8" width="11.125" style="1" bestFit="1" customWidth="1"/>
    <col min="9" max="9" width="7" style="1" customWidth="1"/>
    <col min="10" max="10" width="5" style="1" customWidth="1"/>
    <col min="11" max="11" width="6.125" style="1" customWidth="1"/>
    <col min="12" max="12" width="11.125" style="1" bestFit="1" customWidth="1"/>
    <col min="13" max="13" width="11.75" style="1" bestFit="1" customWidth="1"/>
    <col min="14" max="14" width="5.25" style="1" bestFit="1" customWidth="1"/>
    <col min="15" max="15" width="11" style="3" bestFit="1" customWidth="1"/>
    <col min="16" max="16" width="16.25" style="1" customWidth="1"/>
    <col min="17" max="17" width="0" hidden="1" customWidth="1"/>
    <col min="18" max="18" width="18.625" style="1" customWidth="1"/>
    <col min="19" max="19" width="13.5" style="1" customWidth="1"/>
  </cols>
  <sheetData>
    <row r="3" spans="1:19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4</v>
      </c>
      <c r="G3" s="4" t="s">
        <v>5</v>
      </c>
      <c r="H3" s="5" t="s">
        <v>6</v>
      </c>
      <c r="I3" s="4" t="s">
        <v>7</v>
      </c>
      <c r="J3" s="4" t="s">
        <v>8</v>
      </c>
      <c r="K3" s="4" t="s">
        <v>9</v>
      </c>
      <c r="L3" s="5" t="s">
        <v>10</v>
      </c>
      <c r="M3" s="5" t="s">
        <v>11</v>
      </c>
      <c r="N3" s="4" t="s">
        <v>12</v>
      </c>
      <c r="O3" s="6" t="s">
        <v>13</v>
      </c>
      <c r="P3" s="4" t="s">
        <v>14</v>
      </c>
      <c r="Q3" s="4" t="s">
        <v>15</v>
      </c>
      <c r="R3" s="4" t="s">
        <v>16</v>
      </c>
    </row>
    <row r="4" spans="1:19" hidden="1">
      <c r="A4" s="7"/>
      <c r="B4" s="8">
        <f>SUM(B5,B28,B69,B80,B95,B109,B121,B140,B159,B169)</f>
        <v>556</v>
      </c>
      <c r="C4" s="9"/>
      <c r="D4" s="7"/>
      <c r="E4" s="7"/>
      <c r="F4" s="7"/>
      <c r="G4" s="7"/>
      <c r="H4" s="9"/>
      <c r="I4" s="7"/>
      <c r="J4" s="7"/>
      <c r="K4" s="7"/>
      <c r="L4" s="9"/>
      <c r="M4" s="9"/>
      <c r="N4" s="10">
        <f>SUM(N5,N28)</f>
        <v>210</v>
      </c>
      <c r="O4" s="10">
        <f>SUM(O5,O28,O69,O80,O95,O109,O121,O140)</f>
        <v>78360890</v>
      </c>
      <c r="P4" s="7"/>
      <c r="Q4" s="7"/>
      <c r="R4" s="7"/>
      <c r="S4"/>
    </row>
    <row r="5" spans="1:19" hidden="1">
      <c r="A5" s="11" t="s">
        <v>17</v>
      </c>
      <c r="B5" s="12">
        <f>A27</f>
        <v>22</v>
      </c>
      <c r="C5" s="13" t="s">
        <v>18</v>
      </c>
      <c r="D5" s="11"/>
      <c r="E5" s="11"/>
      <c r="F5" s="11"/>
      <c r="G5" s="11"/>
      <c r="H5" s="13"/>
      <c r="I5" s="11"/>
      <c r="J5" s="11"/>
      <c r="K5" s="11"/>
      <c r="L5" s="13"/>
      <c r="M5" s="13"/>
      <c r="N5" s="14">
        <f>SUM(N6:N27)</f>
        <v>98</v>
      </c>
      <c r="O5" s="14">
        <f>SUM(O6:O27)</f>
        <v>4770780</v>
      </c>
      <c r="P5" s="15"/>
      <c r="Q5" s="15"/>
      <c r="R5" s="15"/>
      <c r="S5"/>
    </row>
    <row r="6" spans="1:19" hidden="1">
      <c r="A6" s="16">
        <v>1</v>
      </c>
      <c r="B6" s="17" t="s">
        <v>19</v>
      </c>
      <c r="C6" s="18">
        <v>45355</v>
      </c>
      <c r="D6" s="19">
        <v>351933</v>
      </c>
      <c r="E6" s="19" t="s">
        <v>20</v>
      </c>
      <c r="F6" s="19" t="str">
        <f t="shared" ref="F6:F14" si="0">REPLACE(E6,3,1,"○")</f>
        <v>김예○</v>
      </c>
      <c r="G6" s="19" t="s">
        <v>21</v>
      </c>
      <c r="H6" s="20">
        <v>38309</v>
      </c>
      <c r="I6" s="19" t="s">
        <v>22</v>
      </c>
      <c r="J6" s="19" t="s">
        <v>23</v>
      </c>
      <c r="K6" s="19">
        <v>16</v>
      </c>
      <c r="L6" s="19"/>
      <c r="M6" s="20">
        <v>45195</v>
      </c>
      <c r="N6" s="19">
        <v>1</v>
      </c>
      <c r="O6" s="21">
        <v>35000</v>
      </c>
      <c r="P6" s="22" t="s">
        <v>24</v>
      </c>
      <c r="Q6" s="23"/>
      <c r="R6" s="19" t="s">
        <v>25</v>
      </c>
      <c r="S6"/>
    </row>
    <row r="7" spans="1:19" hidden="1">
      <c r="A7" s="16">
        <v>2</v>
      </c>
      <c r="B7" s="17" t="s">
        <v>19</v>
      </c>
      <c r="C7" s="18">
        <v>45355</v>
      </c>
      <c r="D7" s="19">
        <v>397848</v>
      </c>
      <c r="E7" s="19" t="s">
        <v>26</v>
      </c>
      <c r="F7" s="19" t="str">
        <f t="shared" si="0"/>
        <v>김기○</v>
      </c>
      <c r="G7" s="19" t="s">
        <v>21</v>
      </c>
      <c r="H7" s="20">
        <v>24286</v>
      </c>
      <c r="I7" s="19" t="s">
        <v>27</v>
      </c>
      <c r="J7" s="19" t="s">
        <v>23</v>
      </c>
      <c r="K7" s="19">
        <v>11</v>
      </c>
      <c r="L7" s="19"/>
      <c r="M7" s="20">
        <v>45202</v>
      </c>
      <c r="N7" s="19">
        <v>1</v>
      </c>
      <c r="O7" s="24">
        <v>305070</v>
      </c>
      <c r="P7" s="22" t="s">
        <v>24</v>
      </c>
      <c r="Q7" s="23"/>
      <c r="R7" s="19"/>
      <c r="S7"/>
    </row>
    <row r="8" spans="1:19" hidden="1">
      <c r="A8" s="17">
        <v>3</v>
      </c>
      <c r="B8" s="17" t="s">
        <v>19</v>
      </c>
      <c r="C8" s="18">
        <v>45355</v>
      </c>
      <c r="D8" s="25">
        <v>175027</v>
      </c>
      <c r="E8" s="26" t="s">
        <v>28</v>
      </c>
      <c r="F8" s="26" t="str">
        <f t="shared" si="0"/>
        <v>이순○</v>
      </c>
      <c r="G8" s="26" t="s">
        <v>21</v>
      </c>
      <c r="H8" s="27">
        <v>18089</v>
      </c>
      <c r="I8" s="26" t="s">
        <v>29</v>
      </c>
      <c r="J8" s="26" t="s">
        <v>23</v>
      </c>
      <c r="K8" s="26">
        <v>11</v>
      </c>
      <c r="L8" s="27"/>
      <c r="M8" s="27">
        <v>45229</v>
      </c>
      <c r="N8" s="26">
        <v>1</v>
      </c>
      <c r="O8" s="28">
        <v>32200</v>
      </c>
      <c r="P8" s="22" t="s">
        <v>24</v>
      </c>
      <c r="Q8" s="26"/>
      <c r="R8" s="26" t="s">
        <v>25</v>
      </c>
      <c r="S8"/>
    </row>
    <row r="9" spans="1:19" hidden="1">
      <c r="A9" s="16">
        <v>4</v>
      </c>
      <c r="B9" s="17" t="s">
        <v>19</v>
      </c>
      <c r="C9" s="18">
        <v>45355</v>
      </c>
      <c r="D9" s="25">
        <v>398903</v>
      </c>
      <c r="E9" s="26" t="s">
        <v>30</v>
      </c>
      <c r="F9" s="26" t="str">
        <f t="shared" si="0"/>
        <v>김진○</v>
      </c>
      <c r="G9" s="26" t="s">
        <v>31</v>
      </c>
      <c r="H9" s="27">
        <v>23986</v>
      </c>
      <c r="I9" s="27" t="s">
        <v>32</v>
      </c>
      <c r="J9" s="26" t="s">
        <v>23</v>
      </c>
      <c r="K9" s="26">
        <v>11</v>
      </c>
      <c r="L9" s="27"/>
      <c r="M9" s="27">
        <v>45239</v>
      </c>
      <c r="N9" s="26">
        <v>1</v>
      </c>
      <c r="O9" s="28">
        <v>16080</v>
      </c>
      <c r="P9" s="22" t="s">
        <v>24</v>
      </c>
      <c r="Q9" s="23"/>
      <c r="R9" s="19" t="s">
        <v>25</v>
      </c>
      <c r="S9"/>
    </row>
    <row r="10" spans="1:19" hidden="1">
      <c r="A10" s="17">
        <v>5</v>
      </c>
      <c r="B10" s="17" t="s">
        <v>19</v>
      </c>
      <c r="C10" s="18">
        <v>45355</v>
      </c>
      <c r="D10" s="29">
        <v>406259</v>
      </c>
      <c r="E10" s="29" t="s">
        <v>33</v>
      </c>
      <c r="F10" s="29" t="str">
        <f t="shared" si="0"/>
        <v>전영○</v>
      </c>
      <c r="G10" s="29" t="s">
        <v>31</v>
      </c>
      <c r="H10" s="20">
        <v>23724</v>
      </c>
      <c r="I10" s="29" t="s">
        <v>34</v>
      </c>
      <c r="J10" s="29" t="s">
        <v>23</v>
      </c>
      <c r="K10" s="26">
        <v>11</v>
      </c>
      <c r="L10" s="29"/>
      <c r="M10" s="20">
        <v>45266</v>
      </c>
      <c r="N10" s="29">
        <v>1</v>
      </c>
      <c r="O10" s="24">
        <v>16500</v>
      </c>
      <c r="P10" s="22" t="s">
        <v>24</v>
      </c>
      <c r="Q10" s="23"/>
      <c r="R10" s="19" t="s">
        <v>35</v>
      </c>
      <c r="S10"/>
    </row>
    <row r="11" spans="1:19" hidden="1">
      <c r="A11" s="16">
        <v>6</v>
      </c>
      <c r="B11" s="17" t="s">
        <v>19</v>
      </c>
      <c r="C11" s="18">
        <v>45355</v>
      </c>
      <c r="D11" s="29">
        <v>406259</v>
      </c>
      <c r="E11" s="29" t="s">
        <v>33</v>
      </c>
      <c r="F11" s="29" t="str">
        <f t="shared" si="0"/>
        <v>전영○</v>
      </c>
      <c r="G11" s="29" t="s">
        <v>31</v>
      </c>
      <c r="H11" s="20">
        <v>23724</v>
      </c>
      <c r="I11" s="29" t="s">
        <v>34</v>
      </c>
      <c r="J11" s="29" t="s">
        <v>23</v>
      </c>
      <c r="K11" s="26">
        <v>11</v>
      </c>
      <c r="L11" s="29"/>
      <c r="M11" s="20">
        <v>45274</v>
      </c>
      <c r="N11" s="29">
        <v>1</v>
      </c>
      <c r="O11" s="24">
        <v>13000</v>
      </c>
      <c r="P11" s="22" t="s">
        <v>24</v>
      </c>
      <c r="Q11" s="23"/>
      <c r="R11" s="19" t="s">
        <v>35</v>
      </c>
      <c r="S11"/>
    </row>
    <row r="12" spans="1:19" hidden="1">
      <c r="A12" s="17">
        <v>7</v>
      </c>
      <c r="B12" s="17" t="s">
        <v>19</v>
      </c>
      <c r="C12" s="18">
        <v>45355</v>
      </c>
      <c r="D12" s="29">
        <v>406259</v>
      </c>
      <c r="E12" s="29" t="s">
        <v>33</v>
      </c>
      <c r="F12" s="29" t="str">
        <f t="shared" si="0"/>
        <v>전영○</v>
      </c>
      <c r="G12" s="29" t="s">
        <v>31</v>
      </c>
      <c r="H12" s="20">
        <v>23724</v>
      </c>
      <c r="I12" s="29" t="s">
        <v>34</v>
      </c>
      <c r="J12" s="29" t="s">
        <v>23</v>
      </c>
      <c r="K12" s="26">
        <v>11</v>
      </c>
      <c r="L12" s="29"/>
      <c r="M12" s="20">
        <v>45281</v>
      </c>
      <c r="N12" s="29">
        <v>1</v>
      </c>
      <c r="O12" s="24">
        <v>14800</v>
      </c>
      <c r="P12" s="22" t="s">
        <v>24</v>
      </c>
      <c r="Q12" s="23"/>
      <c r="R12" s="19" t="s">
        <v>35</v>
      </c>
      <c r="S12"/>
    </row>
    <row r="13" spans="1:19" hidden="1">
      <c r="A13" s="16">
        <v>8</v>
      </c>
      <c r="B13" s="17" t="s">
        <v>19</v>
      </c>
      <c r="C13" s="18">
        <v>45355</v>
      </c>
      <c r="D13" s="29">
        <v>406259</v>
      </c>
      <c r="E13" s="29" t="s">
        <v>33</v>
      </c>
      <c r="F13" s="29" t="str">
        <f t="shared" si="0"/>
        <v>전영○</v>
      </c>
      <c r="G13" s="29" t="s">
        <v>31</v>
      </c>
      <c r="H13" s="20">
        <v>23724</v>
      </c>
      <c r="I13" s="29" t="s">
        <v>29</v>
      </c>
      <c r="J13" s="29" t="s">
        <v>23</v>
      </c>
      <c r="K13" s="26">
        <v>11</v>
      </c>
      <c r="L13" s="29"/>
      <c r="M13" s="20">
        <v>45281</v>
      </c>
      <c r="N13" s="29">
        <v>1</v>
      </c>
      <c r="O13" s="24">
        <v>42900</v>
      </c>
      <c r="P13" s="22" t="s">
        <v>24</v>
      </c>
      <c r="Q13" s="23"/>
      <c r="R13" s="19" t="s">
        <v>35</v>
      </c>
      <c r="S13"/>
    </row>
    <row r="14" spans="1:19" hidden="1">
      <c r="A14" s="17">
        <v>9</v>
      </c>
      <c r="B14" s="17" t="s">
        <v>19</v>
      </c>
      <c r="C14" s="18">
        <v>45355</v>
      </c>
      <c r="D14" s="29">
        <v>406259</v>
      </c>
      <c r="E14" s="29" t="s">
        <v>33</v>
      </c>
      <c r="F14" s="29" t="str">
        <f t="shared" si="0"/>
        <v>전영○</v>
      </c>
      <c r="G14" s="29" t="s">
        <v>31</v>
      </c>
      <c r="H14" s="20">
        <v>23724</v>
      </c>
      <c r="I14" s="29" t="s">
        <v>36</v>
      </c>
      <c r="J14" s="29" t="s">
        <v>23</v>
      </c>
      <c r="K14" s="26">
        <v>11</v>
      </c>
      <c r="L14" s="29"/>
      <c r="M14" s="20">
        <v>45281</v>
      </c>
      <c r="N14" s="29">
        <v>1</v>
      </c>
      <c r="O14" s="24">
        <v>15800</v>
      </c>
      <c r="P14" s="22" t="s">
        <v>24</v>
      </c>
      <c r="Q14" s="23"/>
      <c r="R14" s="19" t="s">
        <v>35</v>
      </c>
      <c r="S14"/>
    </row>
    <row r="15" spans="1:19" hidden="1">
      <c r="A15" s="16">
        <v>10</v>
      </c>
      <c r="B15" s="17" t="s">
        <v>19</v>
      </c>
      <c r="C15" s="18">
        <v>45355</v>
      </c>
      <c r="D15" s="30">
        <v>173085</v>
      </c>
      <c r="E15" s="17" t="s">
        <v>37</v>
      </c>
      <c r="F15" s="17" t="str">
        <f t="shared" ref="F15:F78" si="1">REPLACE($E15,2,2,"○○")</f>
        <v>윤○○</v>
      </c>
      <c r="G15" s="17" t="s">
        <v>21</v>
      </c>
      <c r="H15" s="31">
        <v>17141</v>
      </c>
      <c r="I15" s="17" t="s">
        <v>32</v>
      </c>
      <c r="J15" s="17" t="s">
        <v>23</v>
      </c>
      <c r="K15" s="17">
        <v>13</v>
      </c>
      <c r="L15" s="31"/>
      <c r="M15" s="31">
        <v>45295</v>
      </c>
      <c r="N15" s="22">
        <v>1</v>
      </c>
      <c r="O15" s="32">
        <v>452700</v>
      </c>
      <c r="P15" s="22" t="s">
        <v>24</v>
      </c>
      <c r="Q15" s="17"/>
      <c r="R15" s="17" t="s">
        <v>38</v>
      </c>
      <c r="S15"/>
    </row>
    <row r="16" spans="1:19" hidden="1">
      <c r="A16" s="17">
        <v>11</v>
      </c>
      <c r="B16" s="17" t="s">
        <v>19</v>
      </c>
      <c r="C16" s="18">
        <v>45355</v>
      </c>
      <c r="D16" s="30">
        <v>406259</v>
      </c>
      <c r="E16" s="17" t="s">
        <v>33</v>
      </c>
      <c r="F16" s="17" t="str">
        <f t="shared" si="1"/>
        <v>전○○</v>
      </c>
      <c r="G16" s="17" t="s">
        <v>31</v>
      </c>
      <c r="H16" s="31">
        <v>23724</v>
      </c>
      <c r="I16" s="17" t="s">
        <v>34</v>
      </c>
      <c r="J16" s="17" t="s">
        <v>23</v>
      </c>
      <c r="K16" s="17">
        <v>11</v>
      </c>
      <c r="L16" s="31"/>
      <c r="M16" s="31">
        <v>45295</v>
      </c>
      <c r="N16" s="22">
        <v>1</v>
      </c>
      <c r="O16" s="32">
        <v>33600</v>
      </c>
      <c r="P16" s="22" t="s">
        <v>24</v>
      </c>
      <c r="Q16" s="17"/>
      <c r="R16" s="17" t="s">
        <v>35</v>
      </c>
      <c r="S16"/>
    </row>
    <row r="17" spans="1:19" hidden="1">
      <c r="A17" s="16">
        <v>12</v>
      </c>
      <c r="B17" s="17" t="s">
        <v>19</v>
      </c>
      <c r="C17" s="18">
        <v>45355</v>
      </c>
      <c r="D17" s="30">
        <v>181803</v>
      </c>
      <c r="E17" s="17" t="s">
        <v>39</v>
      </c>
      <c r="F17" s="17" t="str">
        <f t="shared" si="1"/>
        <v>최○○</v>
      </c>
      <c r="G17" s="17" t="s">
        <v>31</v>
      </c>
      <c r="H17" s="31">
        <v>23181</v>
      </c>
      <c r="I17" s="17" t="s">
        <v>40</v>
      </c>
      <c r="J17" s="17" t="s">
        <v>23</v>
      </c>
      <c r="K17" s="17" t="s">
        <v>41</v>
      </c>
      <c r="L17" s="31"/>
      <c r="M17" s="31">
        <v>45301</v>
      </c>
      <c r="N17" s="22">
        <v>1</v>
      </c>
      <c r="O17" s="32">
        <v>120000</v>
      </c>
      <c r="P17" s="22" t="s">
        <v>24</v>
      </c>
      <c r="Q17" s="17"/>
      <c r="R17" s="17" t="s">
        <v>42</v>
      </c>
      <c r="S17" s="33"/>
    </row>
    <row r="18" spans="1:19" hidden="1">
      <c r="A18" s="17">
        <v>13</v>
      </c>
      <c r="B18" s="17" t="s">
        <v>19</v>
      </c>
      <c r="C18" s="18">
        <v>45355</v>
      </c>
      <c r="D18" s="30">
        <v>181803</v>
      </c>
      <c r="E18" s="17" t="s">
        <v>39</v>
      </c>
      <c r="F18" s="17" t="str">
        <f>REPLACE($E18,2,2,"○○")</f>
        <v>최○○</v>
      </c>
      <c r="G18" s="17" t="s">
        <v>31</v>
      </c>
      <c r="H18" s="31">
        <v>23181</v>
      </c>
      <c r="I18" s="17" t="s">
        <v>43</v>
      </c>
      <c r="J18" s="17" t="s">
        <v>23</v>
      </c>
      <c r="K18" s="17">
        <v>11</v>
      </c>
      <c r="L18" s="31"/>
      <c r="M18" s="31">
        <v>45301</v>
      </c>
      <c r="N18" s="34">
        <v>1</v>
      </c>
      <c r="O18" s="32">
        <v>16000</v>
      </c>
      <c r="P18" s="22" t="s">
        <v>24</v>
      </c>
      <c r="Q18" s="17"/>
      <c r="R18" s="17" t="s">
        <v>42</v>
      </c>
      <c r="S18" s="33"/>
    </row>
    <row r="19" spans="1:19" hidden="1">
      <c r="A19" s="16">
        <v>14</v>
      </c>
      <c r="B19" s="17" t="s">
        <v>19</v>
      </c>
      <c r="C19" s="18">
        <v>45355</v>
      </c>
      <c r="D19" s="30">
        <v>406119</v>
      </c>
      <c r="E19" s="17" t="s">
        <v>44</v>
      </c>
      <c r="F19" s="17" t="str">
        <f t="shared" si="1"/>
        <v>차○○</v>
      </c>
      <c r="G19" s="17" t="s">
        <v>31</v>
      </c>
      <c r="H19" s="31">
        <v>25018</v>
      </c>
      <c r="I19" s="17" t="s">
        <v>36</v>
      </c>
      <c r="J19" s="17" t="s">
        <v>23</v>
      </c>
      <c r="K19" s="17">
        <v>11</v>
      </c>
      <c r="L19" s="31"/>
      <c r="M19" s="31">
        <v>45302</v>
      </c>
      <c r="N19" s="22">
        <v>1</v>
      </c>
      <c r="O19" s="32">
        <v>7400</v>
      </c>
      <c r="P19" s="22" t="s">
        <v>24</v>
      </c>
      <c r="Q19" s="17"/>
      <c r="R19" s="17" t="s">
        <v>45</v>
      </c>
      <c r="S19" s="33"/>
    </row>
    <row r="20" spans="1:19" hidden="1">
      <c r="A20" s="17">
        <v>15</v>
      </c>
      <c r="B20" s="17" t="s">
        <v>19</v>
      </c>
      <c r="C20" s="18">
        <v>45355</v>
      </c>
      <c r="D20" s="30">
        <v>406119</v>
      </c>
      <c r="E20" s="17" t="s">
        <v>44</v>
      </c>
      <c r="F20" s="17" t="str">
        <f t="shared" si="1"/>
        <v>차○○</v>
      </c>
      <c r="G20" s="17" t="s">
        <v>31</v>
      </c>
      <c r="H20" s="31">
        <v>25018</v>
      </c>
      <c r="I20" s="17" t="s">
        <v>46</v>
      </c>
      <c r="J20" s="17" t="s">
        <v>23</v>
      </c>
      <c r="K20" s="17">
        <v>11</v>
      </c>
      <c r="L20" s="31"/>
      <c r="M20" s="31">
        <v>45302</v>
      </c>
      <c r="N20" s="22">
        <v>1</v>
      </c>
      <c r="O20" s="32">
        <v>100900</v>
      </c>
      <c r="P20" s="22" t="s">
        <v>24</v>
      </c>
      <c r="Q20" s="17"/>
      <c r="R20" s="17" t="s">
        <v>45</v>
      </c>
      <c r="S20" s="33"/>
    </row>
    <row r="21" spans="1:19" hidden="1">
      <c r="A21" s="16">
        <v>16</v>
      </c>
      <c r="B21" s="17" t="s">
        <v>19</v>
      </c>
      <c r="C21" s="18">
        <v>45355</v>
      </c>
      <c r="D21" s="30">
        <v>406119</v>
      </c>
      <c r="E21" s="17" t="s">
        <v>44</v>
      </c>
      <c r="F21" s="17" t="str">
        <f t="shared" si="1"/>
        <v>차○○</v>
      </c>
      <c r="G21" s="17" t="s">
        <v>31</v>
      </c>
      <c r="H21" s="31">
        <v>25018</v>
      </c>
      <c r="I21" s="17" t="s">
        <v>46</v>
      </c>
      <c r="J21" s="17" t="s">
        <v>23</v>
      </c>
      <c r="K21" s="17">
        <v>11</v>
      </c>
      <c r="L21" s="31"/>
      <c r="M21" s="31">
        <v>45302</v>
      </c>
      <c r="N21" s="22">
        <v>1</v>
      </c>
      <c r="O21" s="32">
        <v>113430</v>
      </c>
      <c r="P21" s="22" t="s">
        <v>24</v>
      </c>
      <c r="Q21" s="17"/>
      <c r="R21" s="17" t="s">
        <v>45</v>
      </c>
      <c r="S21" s="35"/>
    </row>
    <row r="22" spans="1:19" hidden="1">
      <c r="A22" s="17">
        <v>17</v>
      </c>
      <c r="B22" s="17" t="s">
        <v>19</v>
      </c>
      <c r="C22" s="18">
        <v>45355</v>
      </c>
      <c r="D22" s="30">
        <v>406259</v>
      </c>
      <c r="E22" s="17" t="s">
        <v>33</v>
      </c>
      <c r="F22" s="17" t="str">
        <f t="shared" si="1"/>
        <v>전○○</v>
      </c>
      <c r="G22" s="17" t="s">
        <v>31</v>
      </c>
      <c r="H22" s="31">
        <v>23724</v>
      </c>
      <c r="I22" s="17" t="s">
        <v>34</v>
      </c>
      <c r="J22" s="17" t="s">
        <v>23</v>
      </c>
      <c r="K22" s="17">
        <v>11</v>
      </c>
      <c r="L22" s="31"/>
      <c r="M22" s="31">
        <v>45302</v>
      </c>
      <c r="N22" s="22">
        <v>1</v>
      </c>
      <c r="O22" s="32">
        <v>8300</v>
      </c>
      <c r="P22" s="22" t="s">
        <v>24</v>
      </c>
      <c r="Q22" s="17"/>
      <c r="R22" s="17" t="s">
        <v>35</v>
      </c>
      <c r="S22" s="35"/>
    </row>
    <row r="23" spans="1:19" hidden="1">
      <c r="A23" s="16">
        <v>18</v>
      </c>
      <c r="B23" s="17" t="s">
        <v>19</v>
      </c>
      <c r="C23" s="18">
        <v>45355</v>
      </c>
      <c r="D23" s="30">
        <v>406526</v>
      </c>
      <c r="E23" s="17" t="s">
        <v>47</v>
      </c>
      <c r="F23" s="17" t="str">
        <f t="shared" si="1"/>
        <v>신○○</v>
      </c>
      <c r="G23" s="17" t="s">
        <v>21</v>
      </c>
      <c r="H23" s="31">
        <v>26371</v>
      </c>
      <c r="I23" s="17" t="s">
        <v>27</v>
      </c>
      <c r="J23" s="17" t="s">
        <v>23</v>
      </c>
      <c r="K23" s="17">
        <v>11</v>
      </c>
      <c r="L23" s="31"/>
      <c r="M23" s="31">
        <v>45302</v>
      </c>
      <c r="N23" s="22">
        <v>1</v>
      </c>
      <c r="O23" s="32">
        <v>131300</v>
      </c>
      <c r="P23" s="22" t="s">
        <v>24</v>
      </c>
      <c r="Q23" s="17"/>
      <c r="R23" s="17"/>
      <c r="S23" s="35"/>
    </row>
    <row r="24" spans="1:19" hidden="1">
      <c r="A24" s="17">
        <v>19</v>
      </c>
      <c r="B24" s="17" t="s">
        <v>19</v>
      </c>
      <c r="C24" s="31">
        <v>45322</v>
      </c>
      <c r="D24" s="30">
        <v>173085</v>
      </c>
      <c r="E24" s="17" t="s">
        <v>37</v>
      </c>
      <c r="F24" s="17" t="str">
        <f t="shared" si="1"/>
        <v>윤○○</v>
      </c>
      <c r="G24" s="17" t="s">
        <v>21</v>
      </c>
      <c r="H24" s="31">
        <v>17141</v>
      </c>
      <c r="I24" s="17" t="s">
        <v>32</v>
      </c>
      <c r="J24" s="17" t="s">
        <v>48</v>
      </c>
      <c r="K24" s="17">
        <v>13</v>
      </c>
      <c r="L24" s="31">
        <v>45299</v>
      </c>
      <c r="M24" s="31">
        <v>45313</v>
      </c>
      <c r="N24" s="22">
        <f>M24-L24+1</f>
        <v>15</v>
      </c>
      <c r="O24" s="36">
        <v>1650760</v>
      </c>
      <c r="P24" s="22" t="s">
        <v>49</v>
      </c>
      <c r="Q24" s="17"/>
      <c r="R24" s="17" t="s">
        <v>50</v>
      </c>
      <c r="S24" s="37"/>
    </row>
    <row r="25" spans="1:19" hidden="1">
      <c r="A25" s="16">
        <v>20</v>
      </c>
      <c r="B25" s="17" t="s">
        <v>19</v>
      </c>
      <c r="C25" s="18">
        <v>45355</v>
      </c>
      <c r="D25" s="30">
        <v>207443</v>
      </c>
      <c r="E25" s="17" t="s">
        <v>51</v>
      </c>
      <c r="F25" s="17" t="str">
        <f t="shared" si="1"/>
        <v>김○○</v>
      </c>
      <c r="G25" s="17" t="s">
        <v>31</v>
      </c>
      <c r="H25" s="31">
        <v>13956</v>
      </c>
      <c r="I25" s="17" t="s">
        <v>27</v>
      </c>
      <c r="J25" s="17" t="s">
        <v>23</v>
      </c>
      <c r="K25" s="17">
        <v>21</v>
      </c>
      <c r="L25" s="31"/>
      <c r="M25" s="31">
        <v>45316</v>
      </c>
      <c r="N25" s="22">
        <v>1</v>
      </c>
      <c r="O25" s="32">
        <v>38910</v>
      </c>
      <c r="P25" s="22" t="s">
        <v>24</v>
      </c>
      <c r="Q25" s="17"/>
      <c r="R25" s="17"/>
      <c r="S25" s="37"/>
    </row>
    <row r="26" spans="1:19" hidden="1">
      <c r="A26" s="17">
        <v>21</v>
      </c>
      <c r="B26" s="17" t="s">
        <v>19</v>
      </c>
      <c r="C26" s="31">
        <v>45322</v>
      </c>
      <c r="D26" s="30">
        <v>142859</v>
      </c>
      <c r="E26" s="17" t="s">
        <v>52</v>
      </c>
      <c r="F26" s="17" t="str">
        <f t="shared" si="1"/>
        <v>김○○</v>
      </c>
      <c r="G26" s="17" t="s">
        <v>21</v>
      </c>
      <c r="H26" s="31">
        <v>15254</v>
      </c>
      <c r="I26" s="17" t="s">
        <v>36</v>
      </c>
      <c r="J26" s="17" t="s">
        <v>23</v>
      </c>
      <c r="K26" s="17">
        <v>21</v>
      </c>
      <c r="L26" s="31">
        <v>45262</v>
      </c>
      <c r="M26" s="31">
        <v>45317</v>
      </c>
      <c r="N26" s="22">
        <f>M26-L26+1</f>
        <v>56</v>
      </c>
      <c r="O26" s="36">
        <v>188370</v>
      </c>
      <c r="P26" s="22" t="s">
        <v>49</v>
      </c>
      <c r="Q26" s="17"/>
      <c r="R26" s="17" t="s">
        <v>50</v>
      </c>
      <c r="S26" s="37"/>
    </row>
    <row r="27" spans="1:19" hidden="1">
      <c r="A27" s="16">
        <v>22</v>
      </c>
      <c r="B27" s="17" t="s">
        <v>19</v>
      </c>
      <c r="C27" s="31">
        <v>45322</v>
      </c>
      <c r="D27" s="30">
        <v>265901</v>
      </c>
      <c r="E27" s="17" t="s">
        <v>53</v>
      </c>
      <c r="F27" s="17" t="str">
        <f t="shared" si="1"/>
        <v>황○○</v>
      </c>
      <c r="G27" s="17" t="s">
        <v>31</v>
      </c>
      <c r="H27" s="31">
        <v>20304</v>
      </c>
      <c r="I27" s="17" t="s">
        <v>32</v>
      </c>
      <c r="J27" s="17" t="s">
        <v>23</v>
      </c>
      <c r="K27" s="17">
        <v>21</v>
      </c>
      <c r="L27" s="31">
        <v>45313</v>
      </c>
      <c r="M27" s="31">
        <v>45320</v>
      </c>
      <c r="N27" s="22">
        <f>M27-L27+1</f>
        <v>8</v>
      </c>
      <c r="O27" s="36">
        <v>1417760</v>
      </c>
      <c r="P27" s="22" t="s">
        <v>49</v>
      </c>
      <c r="Q27" s="17"/>
      <c r="R27" s="17" t="s">
        <v>50</v>
      </c>
      <c r="S27" s="37"/>
    </row>
    <row r="28" spans="1:19" hidden="1">
      <c r="A28" s="11" t="s">
        <v>54</v>
      </c>
      <c r="B28" s="12">
        <f>A68</f>
        <v>40</v>
      </c>
      <c r="C28" s="13" t="s">
        <v>18</v>
      </c>
      <c r="D28" s="11"/>
      <c r="E28" s="11"/>
      <c r="F28" s="11"/>
      <c r="G28" s="11"/>
      <c r="H28" s="13"/>
      <c r="I28" s="11"/>
      <c r="J28" s="11"/>
      <c r="K28" s="11"/>
      <c r="L28" s="13"/>
      <c r="M28" s="13"/>
      <c r="N28" s="14">
        <f>SUM(N29:N68)</f>
        <v>112</v>
      </c>
      <c r="O28" s="14">
        <f>SUM(O29:O68)</f>
        <v>14382180</v>
      </c>
      <c r="P28" s="15"/>
      <c r="Q28" s="15"/>
      <c r="R28" s="15"/>
      <c r="S28" s="37"/>
    </row>
    <row r="29" spans="1:19" hidden="1">
      <c r="A29" s="17">
        <v>1</v>
      </c>
      <c r="B29" s="17" t="s">
        <v>54</v>
      </c>
      <c r="C29" s="31">
        <v>45328</v>
      </c>
      <c r="D29" s="30">
        <v>347139</v>
      </c>
      <c r="E29" s="17" t="s">
        <v>55</v>
      </c>
      <c r="F29" s="17" t="str">
        <f t="shared" si="1"/>
        <v>임○○</v>
      </c>
      <c r="G29" s="17" t="s">
        <v>21</v>
      </c>
      <c r="H29" s="31">
        <v>16532</v>
      </c>
      <c r="I29" s="17" t="s">
        <v>56</v>
      </c>
      <c r="J29" s="17" t="s">
        <v>48</v>
      </c>
      <c r="K29" s="17">
        <v>21</v>
      </c>
      <c r="L29" s="31">
        <v>45306</v>
      </c>
      <c r="M29" s="31">
        <v>45323</v>
      </c>
      <c r="N29" s="38">
        <f>M29-L29+1</f>
        <v>18</v>
      </c>
      <c r="O29" s="39">
        <v>56170</v>
      </c>
      <c r="P29" s="17" t="s">
        <v>49</v>
      </c>
      <c r="Q29" s="17"/>
      <c r="R29" s="17" t="s">
        <v>57</v>
      </c>
      <c r="S29" s="37"/>
    </row>
    <row r="30" spans="1:19" hidden="1">
      <c r="A30" s="17">
        <v>2</v>
      </c>
      <c r="B30" s="17" t="s">
        <v>54</v>
      </c>
      <c r="C30" s="31">
        <v>45350</v>
      </c>
      <c r="D30" s="17">
        <v>84548</v>
      </c>
      <c r="E30" s="17" t="s">
        <v>58</v>
      </c>
      <c r="F30" s="17" t="str">
        <f t="shared" si="1"/>
        <v>김○○</v>
      </c>
      <c r="G30" s="17" t="s">
        <v>21</v>
      </c>
      <c r="H30" s="31">
        <v>28119</v>
      </c>
      <c r="I30" s="17" t="s">
        <v>56</v>
      </c>
      <c r="J30" s="17" t="s">
        <v>23</v>
      </c>
      <c r="K30" s="17">
        <v>21</v>
      </c>
      <c r="L30" s="31"/>
      <c r="M30" s="31">
        <v>45337</v>
      </c>
      <c r="N30" s="38">
        <v>1</v>
      </c>
      <c r="O30" s="39">
        <v>35940</v>
      </c>
      <c r="P30" s="17" t="s">
        <v>49</v>
      </c>
      <c r="Q30" s="17"/>
      <c r="R30" s="17" t="s">
        <v>59</v>
      </c>
      <c r="S30" s="40"/>
    </row>
    <row r="31" spans="1:19" hidden="1">
      <c r="A31" s="17">
        <v>3</v>
      </c>
      <c r="B31" s="17" t="s">
        <v>54</v>
      </c>
      <c r="C31" s="31">
        <v>45350</v>
      </c>
      <c r="D31" s="17">
        <v>84548</v>
      </c>
      <c r="E31" s="17" t="s">
        <v>58</v>
      </c>
      <c r="F31" s="17" t="str">
        <f t="shared" si="1"/>
        <v>김○○</v>
      </c>
      <c r="G31" s="17" t="s">
        <v>21</v>
      </c>
      <c r="H31" s="31">
        <v>28119</v>
      </c>
      <c r="I31" s="17" t="s">
        <v>56</v>
      </c>
      <c r="J31" s="17" t="s">
        <v>23</v>
      </c>
      <c r="K31" s="17">
        <v>21</v>
      </c>
      <c r="L31" s="31"/>
      <c r="M31" s="31">
        <v>45338</v>
      </c>
      <c r="N31" s="38">
        <v>1</v>
      </c>
      <c r="O31" s="39">
        <v>1500</v>
      </c>
      <c r="P31" s="17" t="s">
        <v>49</v>
      </c>
      <c r="Q31" s="17"/>
      <c r="R31" s="17" t="s">
        <v>59</v>
      </c>
      <c r="S31" s="40"/>
    </row>
    <row r="32" spans="1:19" hidden="1">
      <c r="A32" s="17">
        <v>4</v>
      </c>
      <c r="B32" s="17" t="s">
        <v>54</v>
      </c>
      <c r="C32" s="31">
        <v>45350</v>
      </c>
      <c r="D32" s="17">
        <v>84548</v>
      </c>
      <c r="E32" s="17" t="s">
        <v>58</v>
      </c>
      <c r="F32" s="17" t="str">
        <f t="shared" si="1"/>
        <v>김○○</v>
      </c>
      <c r="G32" s="17" t="s">
        <v>21</v>
      </c>
      <c r="H32" s="31">
        <v>28119</v>
      </c>
      <c r="I32" s="17" t="s">
        <v>56</v>
      </c>
      <c r="J32" s="17" t="s">
        <v>23</v>
      </c>
      <c r="K32" s="17">
        <v>21</v>
      </c>
      <c r="L32" s="31"/>
      <c r="M32" s="31">
        <v>45338</v>
      </c>
      <c r="N32" s="38">
        <v>1</v>
      </c>
      <c r="O32" s="39">
        <v>10000</v>
      </c>
      <c r="P32" s="17" t="s">
        <v>49</v>
      </c>
      <c r="Q32" s="17"/>
      <c r="R32" s="17" t="s">
        <v>59</v>
      </c>
      <c r="S32" s="40"/>
    </row>
    <row r="33" spans="1:19" hidden="1">
      <c r="A33" s="17">
        <v>5</v>
      </c>
      <c r="B33" s="17" t="s">
        <v>54</v>
      </c>
      <c r="C33" s="18">
        <v>45355</v>
      </c>
      <c r="D33" s="17">
        <v>101177</v>
      </c>
      <c r="E33" s="17" t="s">
        <v>60</v>
      </c>
      <c r="F33" s="17" t="str">
        <f t="shared" si="1"/>
        <v>윤○○</v>
      </c>
      <c r="G33" s="17" t="s">
        <v>21</v>
      </c>
      <c r="H33" s="31">
        <v>17547</v>
      </c>
      <c r="I33" s="17" t="s">
        <v>32</v>
      </c>
      <c r="J33" s="17" t="s">
        <v>23</v>
      </c>
      <c r="K33" s="17">
        <v>11</v>
      </c>
      <c r="L33" s="31"/>
      <c r="M33" s="31">
        <v>45338</v>
      </c>
      <c r="N33" s="38">
        <v>1</v>
      </c>
      <c r="O33" s="32">
        <v>450000</v>
      </c>
      <c r="P33" s="22" t="s">
        <v>24</v>
      </c>
      <c r="Q33" s="17"/>
      <c r="R33" s="17"/>
      <c r="S33" s="40"/>
    </row>
    <row r="34" spans="1:19">
      <c r="A34" s="17">
        <v>6</v>
      </c>
      <c r="B34" s="17" t="s">
        <v>54</v>
      </c>
      <c r="C34" s="41">
        <v>45387</v>
      </c>
      <c r="D34" s="42">
        <v>248373</v>
      </c>
      <c r="E34" s="42" t="s">
        <v>61</v>
      </c>
      <c r="F34" s="42" t="str">
        <f t="shared" si="1"/>
        <v>김○○</v>
      </c>
      <c r="G34" s="42" t="s">
        <v>21</v>
      </c>
      <c r="H34" s="41">
        <v>15177</v>
      </c>
      <c r="I34" s="42" t="s">
        <v>29</v>
      </c>
      <c r="J34" s="42" t="s">
        <v>48</v>
      </c>
      <c r="K34" s="42">
        <v>11</v>
      </c>
      <c r="L34" s="41">
        <v>45329</v>
      </c>
      <c r="M34" s="41">
        <v>45341</v>
      </c>
      <c r="N34" s="43">
        <f>M34-L34+1</f>
        <v>13</v>
      </c>
      <c r="O34" s="44">
        <v>726100</v>
      </c>
      <c r="P34" s="42" t="s">
        <v>62</v>
      </c>
      <c r="Q34" s="17"/>
      <c r="R34" s="17"/>
      <c r="S34" s="37"/>
    </row>
    <row r="35" spans="1:19" hidden="1">
      <c r="A35" s="17">
        <v>7</v>
      </c>
      <c r="B35" s="17" t="s">
        <v>54</v>
      </c>
      <c r="C35" s="31">
        <v>45350</v>
      </c>
      <c r="D35" s="45">
        <v>394402</v>
      </c>
      <c r="E35" s="46" t="s">
        <v>63</v>
      </c>
      <c r="F35" s="42" t="str">
        <f t="shared" si="1"/>
        <v>Y○○A</v>
      </c>
      <c r="G35" s="46" t="s">
        <v>21</v>
      </c>
      <c r="H35" s="46">
        <v>44916</v>
      </c>
      <c r="I35" s="46" t="s">
        <v>64</v>
      </c>
      <c r="J35" s="46" t="s">
        <v>23</v>
      </c>
      <c r="K35" s="45">
        <v>86</v>
      </c>
      <c r="L35" s="41"/>
      <c r="M35" s="46">
        <v>45118</v>
      </c>
      <c r="N35" s="47">
        <v>1</v>
      </c>
      <c r="O35" s="48">
        <v>13740</v>
      </c>
      <c r="P35" s="42" t="s">
        <v>65</v>
      </c>
      <c r="Q35" s="17"/>
      <c r="R35" s="17"/>
      <c r="S35" s="37"/>
    </row>
    <row r="36" spans="1:19" hidden="1">
      <c r="A36" s="17">
        <v>8</v>
      </c>
      <c r="B36" s="17" t="s">
        <v>54</v>
      </c>
      <c r="C36" s="31">
        <v>45350</v>
      </c>
      <c r="D36" s="45">
        <v>394447</v>
      </c>
      <c r="E36" s="46" t="s">
        <v>66</v>
      </c>
      <c r="F36" s="42" t="str">
        <f t="shared" si="1"/>
        <v>이○○우진</v>
      </c>
      <c r="G36" s="46" t="s">
        <v>21</v>
      </c>
      <c r="H36" s="46">
        <v>44887</v>
      </c>
      <c r="I36" s="46" t="s">
        <v>64</v>
      </c>
      <c r="J36" s="46" t="s">
        <v>23</v>
      </c>
      <c r="K36" s="45">
        <v>86</v>
      </c>
      <c r="L36" s="41"/>
      <c r="M36" s="46">
        <v>45118</v>
      </c>
      <c r="N36" s="47">
        <v>1</v>
      </c>
      <c r="O36" s="49">
        <v>13740</v>
      </c>
      <c r="P36" s="42" t="s">
        <v>65</v>
      </c>
      <c r="Q36" s="17"/>
      <c r="R36" s="17"/>
      <c r="S36" s="37"/>
    </row>
    <row r="37" spans="1:19" hidden="1">
      <c r="A37" s="17">
        <v>9</v>
      </c>
      <c r="B37" s="17" t="s">
        <v>54</v>
      </c>
      <c r="C37" s="31">
        <v>45350</v>
      </c>
      <c r="D37" s="45">
        <v>394447</v>
      </c>
      <c r="E37" s="46" t="s">
        <v>66</v>
      </c>
      <c r="F37" s="42" t="str">
        <f t="shared" si="1"/>
        <v>이○○우진</v>
      </c>
      <c r="G37" s="46" t="s">
        <v>21</v>
      </c>
      <c r="H37" s="46">
        <v>44887</v>
      </c>
      <c r="I37" s="46" t="s">
        <v>64</v>
      </c>
      <c r="J37" s="46" t="s">
        <v>23</v>
      </c>
      <c r="K37" s="45">
        <v>86</v>
      </c>
      <c r="L37" s="41"/>
      <c r="M37" s="46">
        <v>45119</v>
      </c>
      <c r="N37" s="47">
        <v>1</v>
      </c>
      <c r="O37" s="49">
        <v>13740</v>
      </c>
      <c r="P37" s="42" t="s">
        <v>65</v>
      </c>
      <c r="Q37" s="17"/>
      <c r="R37" s="17"/>
      <c r="S37" s="37"/>
    </row>
    <row r="38" spans="1:19" hidden="1">
      <c r="A38" s="17">
        <v>10</v>
      </c>
      <c r="B38" s="17" t="s">
        <v>54</v>
      </c>
      <c r="C38" s="31">
        <v>45350</v>
      </c>
      <c r="D38" s="45">
        <v>394447</v>
      </c>
      <c r="E38" s="46" t="s">
        <v>66</v>
      </c>
      <c r="F38" s="42" t="str">
        <f t="shared" si="1"/>
        <v>이○○우진</v>
      </c>
      <c r="G38" s="46" t="s">
        <v>21</v>
      </c>
      <c r="H38" s="46">
        <v>44887</v>
      </c>
      <c r="I38" s="46" t="s">
        <v>64</v>
      </c>
      <c r="J38" s="46" t="s">
        <v>23</v>
      </c>
      <c r="K38" s="45">
        <v>86</v>
      </c>
      <c r="L38" s="41"/>
      <c r="M38" s="46">
        <v>45121</v>
      </c>
      <c r="N38" s="47">
        <v>1</v>
      </c>
      <c r="O38" s="49">
        <v>13740</v>
      </c>
      <c r="P38" s="42" t="s">
        <v>65</v>
      </c>
      <c r="Q38" s="17"/>
      <c r="R38" s="17"/>
      <c r="S38" s="37"/>
    </row>
    <row r="39" spans="1:19" hidden="1">
      <c r="A39" s="17">
        <v>11</v>
      </c>
      <c r="B39" s="17" t="s">
        <v>54</v>
      </c>
      <c r="C39" s="31">
        <v>45350</v>
      </c>
      <c r="D39" s="45">
        <v>394447</v>
      </c>
      <c r="E39" s="46" t="s">
        <v>66</v>
      </c>
      <c r="F39" s="42" t="str">
        <f t="shared" si="1"/>
        <v>이○○우진</v>
      </c>
      <c r="G39" s="46" t="s">
        <v>21</v>
      </c>
      <c r="H39" s="46">
        <v>44887</v>
      </c>
      <c r="I39" s="46" t="s">
        <v>64</v>
      </c>
      <c r="J39" s="46" t="s">
        <v>23</v>
      </c>
      <c r="K39" s="45">
        <v>86</v>
      </c>
      <c r="L39" s="41"/>
      <c r="M39" s="46">
        <v>45126</v>
      </c>
      <c r="N39" s="47">
        <v>1</v>
      </c>
      <c r="O39" s="49">
        <v>13740</v>
      </c>
      <c r="P39" s="42" t="s">
        <v>65</v>
      </c>
      <c r="Q39" s="17"/>
      <c r="R39" s="17"/>
      <c r="S39" s="50"/>
    </row>
    <row r="40" spans="1:19" hidden="1">
      <c r="A40" s="17">
        <v>12</v>
      </c>
      <c r="B40" s="17" t="s">
        <v>54</v>
      </c>
      <c r="C40" s="31">
        <v>45350</v>
      </c>
      <c r="D40" s="45">
        <v>394447</v>
      </c>
      <c r="E40" s="46" t="s">
        <v>66</v>
      </c>
      <c r="F40" s="42" t="str">
        <f t="shared" si="1"/>
        <v>이○○우진</v>
      </c>
      <c r="G40" s="46" t="s">
        <v>21</v>
      </c>
      <c r="H40" s="46">
        <v>44887</v>
      </c>
      <c r="I40" s="46" t="s">
        <v>64</v>
      </c>
      <c r="J40" s="46" t="s">
        <v>23</v>
      </c>
      <c r="K40" s="45">
        <v>86</v>
      </c>
      <c r="L40" s="41"/>
      <c r="M40" s="46">
        <v>45132</v>
      </c>
      <c r="N40" s="47">
        <v>1</v>
      </c>
      <c r="O40" s="49">
        <v>32040</v>
      </c>
      <c r="P40" s="42" t="s">
        <v>65</v>
      </c>
      <c r="Q40" s="17"/>
      <c r="R40" s="17"/>
      <c r="S40" s="50"/>
    </row>
    <row r="41" spans="1:19" hidden="1">
      <c r="A41" s="17">
        <v>13</v>
      </c>
      <c r="B41" s="17" t="s">
        <v>54</v>
      </c>
      <c r="C41" s="31">
        <v>45350</v>
      </c>
      <c r="D41" s="45">
        <v>398490</v>
      </c>
      <c r="E41" s="46" t="s">
        <v>68</v>
      </c>
      <c r="F41" s="42" t="str">
        <f t="shared" si="1"/>
        <v>반○○안</v>
      </c>
      <c r="G41" s="46" t="s">
        <v>31</v>
      </c>
      <c r="H41" s="46">
        <v>33058</v>
      </c>
      <c r="I41" s="46" t="s">
        <v>69</v>
      </c>
      <c r="J41" s="46" t="s">
        <v>23</v>
      </c>
      <c r="K41" s="45">
        <v>86</v>
      </c>
      <c r="L41" s="41"/>
      <c r="M41" s="46">
        <v>45155</v>
      </c>
      <c r="N41" s="47">
        <v>1</v>
      </c>
      <c r="O41" s="48">
        <v>40520</v>
      </c>
      <c r="P41" s="42" t="s">
        <v>65</v>
      </c>
      <c r="Q41" s="17"/>
      <c r="R41" s="17"/>
      <c r="S41" s="50"/>
    </row>
    <row r="42" spans="1:19" hidden="1">
      <c r="A42" s="17">
        <v>14</v>
      </c>
      <c r="B42" s="17" t="s">
        <v>54</v>
      </c>
      <c r="C42" s="31">
        <v>45350</v>
      </c>
      <c r="D42" s="45">
        <v>398490</v>
      </c>
      <c r="E42" s="46" t="s">
        <v>68</v>
      </c>
      <c r="F42" s="42" t="str">
        <f t="shared" si="1"/>
        <v>반○○안</v>
      </c>
      <c r="G42" s="46" t="s">
        <v>31</v>
      </c>
      <c r="H42" s="46">
        <v>33058</v>
      </c>
      <c r="I42" s="46" t="s">
        <v>69</v>
      </c>
      <c r="J42" s="46" t="s">
        <v>23</v>
      </c>
      <c r="K42" s="45">
        <v>86</v>
      </c>
      <c r="L42" s="41"/>
      <c r="M42" s="46">
        <v>45162</v>
      </c>
      <c r="N42" s="47">
        <v>1</v>
      </c>
      <c r="O42" s="48">
        <v>14300</v>
      </c>
      <c r="P42" s="42" t="s">
        <v>65</v>
      </c>
      <c r="Q42" s="17"/>
      <c r="R42" s="17"/>
      <c r="S42" s="50"/>
    </row>
    <row r="43" spans="1:19" hidden="1">
      <c r="A43" s="17">
        <v>15</v>
      </c>
      <c r="B43" s="17" t="s">
        <v>54</v>
      </c>
      <c r="C43" s="31">
        <v>45350</v>
      </c>
      <c r="D43" s="45">
        <v>398490</v>
      </c>
      <c r="E43" s="46" t="s">
        <v>68</v>
      </c>
      <c r="F43" s="42" t="str">
        <f t="shared" si="1"/>
        <v>반○○안</v>
      </c>
      <c r="G43" s="46" t="s">
        <v>31</v>
      </c>
      <c r="H43" s="46">
        <v>33058</v>
      </c>
      <c r="I43" s="46" t="s">
        <v>69</v>
      </c>
      <c r="J43" s="46" t="s">
        <v>23</v>
      </c>
      <c r="K43" s="45">
        <v>86</v>
      </c>
      <c r="L43" s="41"/>
      <c r="M43" s="46">
        <v>45181</v>
      </c>
      <c r="N43" s="47">
        <v>1</v>
      </c>
      <c r="O43" s="48">
        <v>14300</v>
      </c>
      <c r="P43" s="42" t="s">
        <v>65</v>
      </c>
      <c r="Q43" s="17"/>
      <c r="R43" s="17"/>
      <c r="S43" s="50"/>
    </row>
    <row r="44" spans="1:19" hidden="1">
      <c r="A44" s="17">
        <v>16</v>
      </c>
      <c r="B44" s="17" t="s">
        <v>54</v>
      </c>
      <c r="C44" s="31">
        <v>45350</v>
      </c>
      <c r="D44" s="45">
        <v>394365</v>
      </c>
      <c r="E44" s="46" t="s">
        <v>70</v>
      </c>
      <c r="F44" s="42" t="str">
        <f t="shared" si="1"/>
        <v>바○○야르</v>
      </c>
      <c r="G44" s="46" t="s">
        <v>31</v>
      </c>
      <c r="H44" s="46">
        <v>31990</v>
      </c>
      <c r="I44" s="46" t="s">
        <v>69</v>
      </c>
      <c r="J44" s="46" t="s">
        <v>23</v>
      </c>
      <c r="K44" s="45">
        <v>86</v>
      </c>
      <c r="L44" s="41"/>
      <c r="M44" s="46">
        <v>45113</v>
      </c>
      <c r="N44" s="47">
        <v>1</v>
      </c>
      <c r="O44" s="48">
        <v>19240</v>
      </c>
      <c r="P44" s="42" t="s">
        <v>65</v>
      </c>
      <c r="Q44" s="17"/>
      <c r="R44" s="17"/>
      <c r="S44" s="50"/>
    </row>
    <row r="45" spans="1:19" hidden="1">
      <c r="A45" s="17">
        <v>17</v>
      </c>
      <c r="B45" s="17" t="s">
        <v>54</v>
      </c>
      <c r="C45" s="31">
        <v>45350</v>
      </c>
      <c r="D45" s="45">
        <v>394365</v>
      </c>
      <c r="E45" s="46" t="s">
        <v>70</v>
      </c>
      <c r="F45" s="42" t="str">
        <f t="shared" si="1"/>
        <v>바○○야르</v>
      </c>
      <c r="G45" s="46" t="s">
        <v>31</v>
      </c>
      <c r="H45" s="46">
        <v>31990</v>
      </c>
      <c r="I45" s="46" t="s">
        <v>69</v>
      </c>
      <c r="J45" s="46" t="s">
        <v>23</v>
      </c>
      <c r="K45" s="45">
        <v>86</v>
      </c>
      <c r="L45" s="41"/>
      <c r="M45" s="46">
        <v>45114</v>
      </c>
      <c r="N45" s="47">
        <v>1</v>
      </c>
      <c r="O45" s="48">
        <v>8460</v>
      </c>
      <c r="P45" s="42" t="s">
        <v>65</v>
      </c>
      <c r="Q45" s="17"/>
      <c r="R45" s="17"/>
      <c r="S45" s="50"/>
    </row>
    <row r="46" spans="1:19" hidden="1">
      <c r="A46" s="17">
        <v>18</v>
      </c>
      <c r="B46" s="17" t="s">
        <v>54</v>
      </c>
      <c r="C46" s="31">
        <v>45350</v>
      </c>
      <c r="D46" s="45">
        <v>394365</v>
      </c>
      <c r="E46" s="46" t="s">
        <v>70</v>
      </c>
      <c r="F46" s="42" t="str">
        <f t="shared" si="1"/>
        <v>바○○야르</v>
      </c>
      <c r="G46" s="46" t="s">
        <v>31</v>
      </c>
      <c r="H46" s="46">
        <v>31990</v>
      </c>
      <c r="I46" s="46" t="s">
        <v>69</v>
      </c>
      <c r="J46" s="46" t="s">
        <v>23</v>
      </c>
      <c r="K46" s="45">
        <v>86</v>
      </c>
      <c r="L46" s="41"/>
      <c r="M46" s="46">
        <v>45117</v>
      </c>
      <c r="N46" s="47">
        <v>1</v>
      </c>
      <c r="O46" s="48">
        <v>18670</v>
      </c>
      <c r="P46" s="42" t="s">
        <v>65</v>
      </c>
      <c r="Q46" s="17"/>
      <c r="R46" s="17"/>
      <c r="S46" s="50"/>
    </row>
    <row r="47" spans="1:19" hidden="1">
      <c r="A47" s="17">
        <v>19</v>
      </c>
      <c r="B47" s="17" t="s">
        <v>54</v>
      </c>
      <c r="C47" s="31">
        <v>45350</v>
      </c>
      <c r="D47" s="45">
        <v>390436</v>
      </c>
      <c r="E47" s="46" t="s">
        <v>71</v>
      </c>
      <c r="F47" s="42" t="str">
        <f t="shared" si="1"/>
        <v>곈○○</v>
      </c>
      <c r="G47" s="46" t="s">
        <v>31</v>
      </c>
      <c r="H47" s="46">
        <v>35117</v>
      </c>
      <c r="I47" s="46" t="s">
        <v>72</v>
      </c>
      <c r="J47" s="46" t="s">
        <v>23</v>
      </c>
      <c r="K47" s="45">
        <v>86</v>
      </c>
      <c r="L47" s="41"/>
      <c r="M47" s="46">
        <v>45110</v>
      </c>
      <c r="N47" s="47">
        <v>1</v>
      </c>
      <c r="O47" s="48">
        <v>22950</v>
      </c>
      <c r="P47" s="42" t="s">
        <v>65</v>
      </c>
      <c r="Q47" s="17"/>
      <c r="R47" s="17"/>
      <c r="S47" s="51"/>
    </row>
    <row r="48" spans="1:19" hidden="1">
      <c r="A48" s="17">
        <v>20</v>
      </c>
      <c r="B48" s="17" t="s">
        <v>54</v>
      </c>
      <c r="C48" s="31">
        <v>45350</v>
      </c>
      <c r="D48" s="45">
        <v>399002</v>
      </c>
      <c r="E48" s="46" t="s">
        <v>73</v>
      </c>
      <c r="F48" s="42" t="str">
        <f t="shared" si="1"/>
        <v>소○○</v>
      </c>
      <c r="G48" s="46" t="s">
        <v>21</v>
      </c>
      <c r="H48" s="46">
        <v>35979</v>
      </c>
      <c r="I48" s="46" t="s">
        <v>74</v>
      </c>
      <c r="J48" s="46" t="s">
        <v>23</v>
      </c>
      <c r="K48" s="45">
        <v>86</v>
      </c>
      <c r="L48" s="41"/>
      <c r="M48" s="46">
        <v>45189</v>
      </c>
      <c r="N48" s="47">
        <v>1</v>
      </c>
      <c r="O48" s="48">
        <v>69980</v>
      </c>
      <c r="P48" s="42" t="s">
        <v>65</v>
      </c>
      <c r="Q48" s="17"/>
      <c r="R48" s="17"/>
      <c r="S48" s="51"/>
    </row>
    <row r="49" spans="1:19" hidden="1">
      <c r="A49" s="17">
        <v>21</v>
      </c>
      <c r="B49" s="17" t="s">
        <v>54</v>
      </c>
      <c r="C49" s="31">
        <v>45350</v>
      </c>
      <c r="D49" s="45">
        <v>396815</v>
      </c>
      <c r="E49" s="46" t="s">
        <v>75</v>
      </c>
      <c r="F49" s="42" t="str">
        <f t="shared" si="1"/>
        <v>응○○티프</v>
      </c>
      <c r="G49" s="46" t="s">
        <v>21</v>
      </c>
      <c r="H49" s="46">
        <v>34419</v>
      </c>
      <c r="I49" s="46" t="s">
        <v>74</v>
      </c>
      <c r="J49" s="46" t="s">
        <v>23</v>
      </c>
      <c r="K49" s="45">
        <v>86</v>
      </c>
      <c r="L49" s="41"/>
      <c r="M49" s="46">
        <v>45118</v>
      </c>
      <c r="N49" s="47">
        <v>1</v>
      </c>
      <c r="O49" s="48">
        <v>69980</v>
      </c>
      <c r="P49" s="42" t="s">
        <v>65</v>
      </c>
      <c r="Q49" s="17"/>
      <c r="R49" s="17"/>
    </row>
    <row r="50" spans="1:19" hidden="1">
      <c r="A50" s="17">
        <v>22</v>
      </c>
      <c r="B50" s="17" t="s">
        <v>54</v>
      </c>
      <c r="C50" s="31">
        <v>45350</v>
      </c>
      <c r="D50" s="45">
        <v>396815</v>
      </c>
      <c r="E50" s="46" t="s">
        <v>75</v>
      </c>
      <c r="F50" s="42" t="str">
        <f t="shared" si="1"/>
        <v>응○○티프</v>
      </c>
      <c r="G50" s="46" t="s">
        <v>21</v>
      </c>
      <c r="H50" s="46">
        <v>34419</v>
      </c>
      <c r="I50" s="46" t="s">
        <v>74</v>
      </c>
      <c r="J50" s="46" t="s">
        <v>23</v>
      </c>
      <c r="K50" s="45">
        <v>86</v>
      </c>
      <c r="L50" s="41"/>
      <c r="M50" s="46">
        <v>45155</v>
      </c>
      <c r="N50" s="47">
        <v>1</v>
      </c>
      <c r="O50" s="48">
        <v>96800</v>
      </c>
      <c r="P50" s="42" t="s">
        <v>65</v>
      </c>
      <c r="Q50" s="17"/>
      <c r="R50" s="17"/>
    </row>
    <row r="51" spans="1:19" hidden="1">
      <c r="A51" s="17">
        <v>23</v>
      </c>
      <c r="B51" s="17" t="s">
        <v>54</v>
      </c>
      <c r="C51" s="31">
        <v>45350</v>
      </c>
      <c r="D51" s="45">
        <v>396815</v>
      </c>
      <c r="E51" s="46" t="s">
        <v>75</v>
      </c>
      <c r="F51" s="42" t="str">
        <f t="shared" si="1"/>
        <v>응○○티프</v>
      </c>
      <c r="G51" s="46" t="s">
        <v>21</v>
      </c>
      <c r="H51" s="46">
        <v>34419</v>
      </c>
      <c r="I51" s="46" t="s">
        <v>74</v>
      </c>
      <c r="J51" s="46" t="s">
        <v>23</v>
      </c>
      <c r="K51" s="45">
        <v>86</v>
      </c>
      <c r="L51" s="41"/>
      <c r="M51" s="46">
        <v>45159</v>
      </c>
      <c r="N51" s="47">
        <v>1</v>
      </c>
      <c r="O51" s="48">
        <v>130160</v>
      </c>
      <c r="P51" s="42" t="s">
        <v>65</v>
      </c>
      <c r="Q51" s="17"/>
      <c r="R51" s="17"/>
    </row>
    <row r="52" spans="1:19" hidden="1">
      <c r="A52" s="17">
        <v>24</v>
      </c>
      <c r="B52" s="17" t="s">
        <v>54</v>
      </c>
      <c r="C52" s="31">
        <v>45350</v>
      </c>
      <c r="D52" s="45">
        <v>396815</v>
      </c>
      <c r="E52" s="46" t="s">
        <v>75</v>
      </c>
      <c r="F52" s="42" t="str">
        <f t="shared" si="1"/>
        <v>응○○티프</v>
      </c>
      <c r="G52" s="46" t="s">
        <v>21</v>
      </c>
      <c r="H52" s="46">
        <v>34419</v>
      </c>
      <c r="I52" s="46" t="s">
        <v>74</v>
      </c>
      <c r="J52" s="46" t="s">
        <v>23</v>
      </c>
      <c r="K52" s="45">
        <v>86</v>
      </c>
      <c r="L52" s="41"/>
      <c r="M52" s="46">
        <v>45162</v>
      </c>
      <c r="N52" s="47">
        <v>1</v>
      </c>
      <c r="O52" s="48">
        <v>155870</v>
      </c>
      <c r="P52" s="42" t="s">
        <v>65</v>
      </c>
      <c r="Q52" s="17"/>
      <c r="R52" s="17"/>
    </row>
    <row r="53" spans="1:19" s="52" customFormat="1" hidden="1">
      <c r="A53" s="17">
        <v>25</v>
      </c>
      <c r="B53" s="17" t="s">
        <v>54</v>
      </c>
      <c r="C53" s="31">
        <v>45350</v>
      </c>
      <c r="D53" s="45">
        <v>396815</v>
      </c>
      <c r="E53" s="46" t="s">
        <v>75</v>
      </c>
      <c r="F53" s="42" t="str">
        <f t="shared" si="1"/>
        <v>응○○티프</v>
      </c>
      <c r="G53" s="46" t="s">
        <v>21</v>
      </c>
      <c r="H53" s="46">
        <v>34419</v>
      </c>
      <c r="I53" s="46" t="s">
        <v>74</v>
      </c>
      <c r="J53" s="46" t="s">
        <v>23</v>
      </c>
      <c r="K53" s="45">
        <v>86</v>
      </c>
      <c r="L53" s="41"/>
      <c r="M53" s="46">
        <v>45181</v>
      </c>
      <c r="N53" s="47">
        <v>1</v>
      </c>
      <c r="O53" s="48">
        <v>14300</v>
      </c>
      <c r="P53" s="42" t="s">
        <v>65</v>
      </c>
      <c r="Q53" s="17"/>
      <c r="R53" s="17"/>
    </row>
    <row r="54" spans="1:19" hidden="1">
      <c r="A54" s="17">
        <v>26</v>
      </c>
      <c r="B54" s="17" t="s">
        <v>54</v>
      </c>
      <c r="C54" s="31">
        <v>45350</v>
      </c>
      <c r="D54" s="45">
        <v>936185</v>
      </c>
      <c r="E54" s="46" t="s">
        <v>76</v>
      </c>
      <c r="F54" s="42" t="str">
        <f t="shared" si="1"/>
        <v>간○○</v>
      </c>
      <c r="G54" s="46" t="s">
        <v>21</v>
      </c>
      <c r="H54" s="46">
        <v>24568</v>
      </c>
      <c r="I54" s="46" t="s">
        <v>69</v>
      </c>
      <c r="J54" s="46" t="s">
        <v>23</v>
      </c>
      <c r="K54" s="45">
        <v>86</v>
      </c>
      <c r="L54" s="41"/>
      <c r="M54" s="46">
        <v>45177</v>
      </c>
      <c r="N54" s="47">
        <v>1</v>
      </c>
      <c r="O54" s="48">
        <v>18150</v>
      </c>
      <c r="P54" s="42" t="s">
        <v>65</v>
      </c>
      <c r="Q54" s="17"/>
      <c r="R54" s="17"/>
      <c r="S54"/>
    </row>
    <row r="55" spans="1:19" hidden="1">
      <c r="A55" s="17">
        <v>27</v>
      </c>
      <c r="B55" s="17" t="s">
        <v>54</v>
      </c>
      <c r="C55" s="31">
        <v>45350</v>
      </c>
      <c r="D55" s="45">
        <v>398752</v>
      </c>
      <c r="E55" s="46" t="s">
        <v>77</v>
      </c>
      <c r="F55" s="42" t="str">
        <f t="shared" si="1"/>
        <v>팁○○</v>
      </c>
      <c r="G55" s="46" t="s">
        <v>21</v>
      </c>
      <c r="H55" s="46">
        <v>32330</v>
      </c>
      <c r="I55" s="46" t="s">
        <v>72</v>
      </c>
      <c r="J55" s="46" t="s">
        <v>23</v>
      </c>
      <c r="K55" s="45">
        <v>86</v>
      </c>
      <c r="L55" s="41"/>
      <c r="M55" s="46">
        <v>45139</v>
      </c>
      <c r="N55" s="47">
        <v>1</v>
      </c>
      <c r="O55" s="48">
        <v>12540</v>
      </c>
      <c r="P55" s="42" t="s">
        <v>65</v>
      </c>
      <c r="Q55" s="17"/>
      <c r="R55" s="17"/>
    </row>
    <row r="56" spans="1:19" hidden="1">
      <c r="A56" s="17">
        <v>28</v>
      </c>
      <c r="B56" s="17" t="s">
        <v>54</v>
      </c>
      <c r="C56" s="31">
        <v>45350</v>
      </c>
      <c r="D56" s="45">
        <v>398490</v>
      </c>
      <c r="E56" s="46" t="s">
        <v>68</v>
      </c>
      <c r="F56" s="42" t="str">
        <f t="shared" si="1"/>
        <v>반○○안</v>
      </c>
      <c r="G56" s="46" t="s">
        <v>31</v>
      </c>
      <c r="H56" s="46">
        <v>33058</v>
      </c>
      <c r="I56" s="46" t="s">
        <v>69</v>
      </c>
      <c r="J56" s="46" t="s">
        <v>48</v>
      </c>
      <c r="K56" s="45">
        <v>86</v>
      </c>
      <c r="L56" s="46">
        <v>45140</v>
      </c>
      <c r="M56" s="46">
        <v>45147</v>
      </c>
      <c r="N56" s="47">
        <f>M56-L56+1</f>
        <v>8</v>
      </c>
      <c r="O56" s="48">
        <v>1220650</v>
      </c>
      <c r="P56" s="42" t="s">
        <v>65</v>
      </c>
      <c r="Q56" s="17"/>
      <c r="R56" s="17"/>
    </row>
    <row r="57" spans="1:19" hidden="1">
      <c r="A57" s="17">
        <v>29</v>
      </c>
      <c r="B57" s="17" t="s">
        <v>54</v>
      </c>
      <c r="C57" s="31">
        <v>45350</v>
      </c>
      <c r="D57" s="45">
        <v>398490</v>
      </c>
      <c r="E57" s="46" t="s">
        <v>68</v>
      </c>
      <c r="F57" s="42" t="str">
        <f t="shared" si="1"/>
        <v>반○○안</v>
      </c>
      <c r="G57" s="46" t="s">
        <v>31</v>
      </c>
      <c r="H57" s="46">
        <v>33058</v>
      </c>
      <c r="I57" s="46" t="s">
        <v>69</v>
      </c>
      <c r="J57" s="46" t="s">
        <v>48</v>
      </c>
      <c r="K57" s="45">
        <v>86</v>
      </c>
      <c r="L57" s="46">
        <v>45167</v>
      </c>
      <c r="M57" s="46">
        <v>45176</v>
      </c>
      <c r="N57" s="47">
        <f>M57-L57+1</f>
        <v>10</v>
      </c>
      <c r="O57" s="48">
        <v>1134340</v>
      </c>
      <c r="P57" s="42" t="s">
        <v>65</v>
      </c>
      <c r="Q57" s="17"/>
      <c r="R57" s="17"/>
    </row>
    <row r="58" spans="1:19" hidden="1">
      <c r="A58" s="17">
        <v>30</v>
      </c>
      <c r="B58" s="17" t="s">
        <v>54</v>
      </c>
      <c r="C58" s="31">
        <v>45350</v>
      </c>
      <c r="D58" s="45">
        <v>394365</v>
      </c>
      <c r="E58" s="46" t="s">
        <v>70</v>
      </c>
      <c r="F58" s="42" t="str">
        <f t="shared" si="1"/>
        <v>바○○야르</v>
      </c>
      <c r="G58" s="46" t="s">
        <v>31</v>
      </c>
      <c r="H58" s="46">
        <v>31990</v>
      </c>
      <c r="I58" s="46" t="s">
        <v>69</v>
      </c>
      <c r="J58" s="46" t="s">
        <v>48</v>
      </c>
      <c r="K58" s="45">
        <v>86</v>
      </c>
      <c r="L58" s="46">
        <v>45100</v>
      </c>
      <c r="M58" s="46">
        <v>45108</v>
      </c>
      <c r="N58" s="47">
        <f>M58-L58+1</f>
        <v>9</v>
      </c>
      <c r="O58" s="48">
        <v>1249490</v>
      </c>
      <c r="P58" s="42" t="s">
        <v>65</v>
      </c>
      <c r="Q58" s="17"/>
      <c r="R58" s="17"/>
    </row>
    <row r="59" spans="1:19" hidden="1">
      <c r="A59" s="17">
        <v>31</v>
      </c>
      <c r="B59" s="17" t="s">
        <v>54</v>
      </c>
      <c r="C59" s="31">
        <v>45350</v>
      </c>
      <c r="D59" s="45">
        <v>390436</v>
      </c>
      <c r="E59" s="46" t="s">
        <v>71</v>
      </c>
      <c r="F59" s="53" t="str">
        <f t="shared" si="1"/>
        <v>곈○○</v>
      </c>
      <c r="G59" s="46" t="s">
        <v>31</v>
      </c>
      <c r="H59" s="46">
        <v>35117</v>
      </c>
      <c r="I59" s="46" t="s">
        <v>72</v>
      </c>
      <c r="J59" s="46" t="s">
        <v>48</v>
      </c>
      <c r="K59" s="45">
        <v>86</v>
      </c>
      <c r="L59" s="46">
        <v>45104</v>
      </c>
      <c r="M59" s="46">
        <v>45108</v>
      </c>
      <c r="N59" s="47">
        <f>M59-L59+1</f>
        <v>5</v>
      </c>
      <c r="O59" s="48">
        <v>1484370</v>
      </c>
      <c r="P59" s="42" t="s">
        <v>65</v>
      </c>
      <c r="Q59" s="17"/>
      <c r="R59" s="17"/>
    </row>
    <row r="60" spans="1:19" hidden="1">
      <c r="A60" s="17">
        <v>32</v>
      </c>
      <c r="B60" s="17" t="s">
        <v>54</v>
      </c>
      <c r="C60" s="31">
        <v>45350</v>
      </c>
      <c r="D60" s="45">
        <v>398752</v>
      </c>
      <c r="E60" s="46" t="s">
        <v>77</v>
      </c>
      <c r="F60" s="53" t="str">
        <f t="shared" si="1"/>
        <v>팁○○</v>
      </c>
      <c r="G60" s="46" t="s">
        <v>21</v>
      </c>
      <c r="H60" s="46">
        <v>32330</v>
      </c>
      <c r="I60" s="46" t="s">
        <v>72</v>
      </c>
      <c r="J60" s="46" t="s">
        <v>48</v>
      </c>
      <c r="K60" s="45">
        <v>86</v>
      </c>
      <c r="L60" s="46">
        <v>45124</v>
      </c>
      <c r="M60" s="46">
        <v>45135</v>
      </c>
      <c r="N60" s="47">
        <f>M60-L60+1</f>
        <v>12</v>
      </c>
      <c r="O60" s="48">
        <v>4443620</v>
      </c>
      <c r="P60" s="42" t="s">
        <v>65</v>
      </c>
      <c r="Q60" s="17"/>
      <c r="R60" s="17"/>
      <c r="S60" s="50"/>
    </row>
    <row r="61" spans="1:19" hidden="1">
      <c r="A61" s="17">
        <v>33</v>
      </c>
      <c r="B61" s="17" t="s">
        <v>54</v>
      </c>
      <c r="C61" s="31">
        <v>45350</v>
      </c>
      <c r="D61" s="54">
        <v>398490</v>
      </c>
      <c r="E61" s="55" t="s">
        <v>68</v>
      </c>
      <c r="F61" s="46" t="str">
        <f>REPLACE(E61,3,1,"○")</f>
        <v>반안○안</v>
      </c>
      <c r="G61" s="46" t="s">
        <v>31</v>
      </c>
      <c r="H61" s="46">
        <v>33058</v>
      </c>
      <c r="I61" s="46" t="s">
        <v>69</v>
      </c>
      <c r="J61" s="56" t="s">
        <v>23</v>
      </c>
      <c r="K61" s="56">
        <v>86</v>
      </c>
      <c r="L61" s="57"/>
      <c r="M61" s="46">
        <v>45217</v>
      </c>
      <c r="N61" s="58">
        <v>1</v>
      </c>
      <c r="O61" s="44">
        <v>14300</v>
      </c>
      <c r="P61" s="42" t="s">
        <v>65</v>
      </c>
      <c r="Q61" s="17"/>
      <c r="R61" s="17"/>
    </row>
    <row r="62" spans="1:19" hidden="1">
      <c r="A62" s="17">
        <v>34</v>
      </c>
      <c r="B62" s="17" t="s">
        <v>54</v>
      </c>
      <c r="C62" s="31">
        <v>45350</v>
      </c>
      <c r="D62" s="45">
        <v>394402</v>
      </c>
      <c r="E62" s="46" t="s">
        <v>78</v>
      </c>
      <c r="F62" s="53" t="str">
        <f t="shared" si="1"/>
        <v>T○○PA YUNA</v>
      </c>
      <c r="G62" s="46" t="s">
        <v>21</v>
      </c>
      <c r="H62" s="46">
        <v>44916</v>
      </c>
      <c r="I62" s="59" t="s">
        <v>79</v>
      </c>
      <c r="J62" s="60" t="s">
        <v>80</v>
      </c>
      <c r="K62" s="45">
        <v>86</v>
      </c>
      <c r="L62" s="61"/>
      <c r="M62" s="62">
        <v>45219</v>
      </c>
      <c r="N62" s="63">
        <v>1</v>
      </c>
      <c r="O62" s="44">
        <v>18560</v>
      </c>
      <c r="P62" s="42" t="s">
        <v>65</v>
      </c>
      <c r="Q62" s="17"/>
      <c r="R62" s="17"/>
      <c r="S62" s="50"/>
    </row>
    <row r="63" spans="1:19" hidden="1">
      <c r="A63" s="17">
        <v>35</v>
      </c>
      <c r="B63" s="17" t="s">
        <v>54</v>
      </c>
      <c r="C63" s="31">
        <v>45350</v>
      </c>
      <c r="D63" s="45">
        <v>406222</v>
      </c>
      <c r="E63" s="64" t="s">
        <v>81</v>
      </c>
      <c r="F63" s="53" t="str">
        <f t="shared" si="1"/>
        <v>k○○berly</v>
      </c>
      <c r="G63" s="46" t="s">
        <v>21</v>
      </c>
      <c r="H63" s="46">
        <v>35254</v>
      </c>
      <c r="I63" s="59" t="s">
        <v>82</v>
      </c>
      <c r="J63" s="60" t="s">
        <v>83</v>
      </c>
      <c r="K63" s="45">
        <v>86</v>
      </c>
      <c r="L63" s="62">
        <v>45229</v>
      </c>
      <c r="M63" s="62">
        <v>45231</v>
      </c>
      <c r="N63" s="63">
        <f>M63-L63+1</f>
        <v>3</v>
      </c>
      <c r="O63" s="44">
        <v>2090410</v>
      </c>
      <c r="P63" s="42" t="s">
        <v>65</v>
      </c>
      <c r="Q63" s="17"/>
      <c r="R63" s="17"/>
      <c r="S63" s="50"/>
    </row>
    <row r="64" spans="1:19" hidden="1">
      <c r="A64" s="17">
        <v>36</v>
      </c>
      <c r="B64" s="17" t="s">
        <v>54</v>
      </c>
      <c r="C64" s="31">
        <v>45350</v>
      </c>
      <c r="D64" s="45">
        <v>406057</v>
      </c>
      <c r="E64" s="64" t="s">
        <v>84</v>
      </c>
      <c r="F64" s="53" t="str">
        <f t="shared" si="1"/>
        <v>k○○berly B</v>
      </c>
      <c r="G64" s="46" t="s">
        <v>21</v>
      </c>
      <c r="H64" s="46">
        <v>45229</v>
      </c>
      <c r="I64" s="59" t="s">
        <v>79</v>
      </c>
      <c r="J64" s="60" t="s">
        <v>83</v>
      </c>
      <c r="K64" s="45">
        <v>86</v>
      </c>
      <c r="L64" s="62">
        <v>45229</v>
      </c>
      <c r="M64" s="62">
        <v>45231</v>
      </c>
      <c r="N64" s="63">
        <f>M64-L64+1</f>
        <v>3</v>
      </c>
      <c r="O64" s="44">
        <v>434800</v>
      </c>
      <c r="P64" s="42" t="s">
        <v>65</v>
      </c>
      <c r="Q64" s="17"/>
      <c r="R64" s="17"/>
      <c r="S64" s="50"/>
    </row>
    <row r="65" spans="1:19" hidden="1">
      <c r="A65" s="17">
        <v>37</v>
      </c>
      <c r="B65" s="17" t="s">
        <v>54</v>
      </c>
      <c r="C65" s="31">
        <v>45350</v>
      </c>
      <c r="D65" s="45">
        <v>406222</v>
      </c>
      <c r="E65" s="64" t="s">
        <v>81</v>
      </c>
      <c r="F65" s="53" t="str">
        <f t="shared" si="1"/>
        <v>k○○berly</v>
      </c>
      <c r="G65" s="46" t="s">
        <v>21</v>
      </c>
      <c r="H65" s="46">
        <v>35254</v>
      </c>
      <c r="I65" s="59" t="s">
        <v>82</v>
      </c>
      <c r="J65" s="60" t="s">
        <v>80</v>
      </c>
      <c r="K65" s="45">
        <v>86</v>
      </c>
      <c r="L65" s="61"/>
      <c r="M65" s="62">
        <v>45238</v>
      </c>
      <c r="N65" s="63">
        <v>1</v>
      </c>
      <c r="O65" s="44">
        <v>12540</v>
      </c>
      <c r="P65" s="42" t="s">
        <v>65</v>
      </c>
      <c r="Q65" s="17"/>
      <c r="R65" s="17"/>
      <c r="S65" s="50"/>
    </row>
    <row r="66" spans="1:19" hidden="1">
      <c r="A66" s="17">
        <v>38</v>
      </c>
      <c r="B66" s="17" t="s">
        <v>54</v>
      </c>
      <c r="C66" s="31">
        <v>45350</v>
      </c>
      <c r="D66" s="45">
        <v>406057</v>
      </c>
      <c r="E66" s="64" t="s">
        <v>84</v>
      </c>
      <c r="F66" s="42" t="str">
        <f t="shared" si="1"/>
        <v>k○○berly B</v>
      </c>
      <c r="G66" s="46" t="s">
        <v>21</v>
      </c>
      <c r="H66" s="46">
        <v>45229</v>
      </c>
      <c r="I66" s="59" t="s">
        <v>79</v>
      </c>
      <c r="J66" s="61" t="s">
        <v>80</v>
      </c>
      <c r="K66" s="45">
        <v>86</v>
      </c>
      <c r="L66" s="61"/>
      <c r="M66" s="62">
        <v>45238</v>
      </c>
      <c r="N66" s="63">
        <v>1</v>
      </c>
      <c r="O66" s="28">
        <v>13730</v>
      </c>
      <c r="P66" s="42" t="s">
        <v>65</v>
      </c>
      <c r="Q66" s="17"/>
      <c r="R66" s="17"/>
      <c r="S66" s="50"/>
    </row>
    <row r="67" spans="1:19" hidden="1">
      <c r="A67" s="17">
        <v>39</v>
      </c>
      <c r="B67" s="17" t="s">
        <v>54</v>
      </c>
      <c r="C67" s="31">
        <v>45350</v>
      </c>
      <c r="D67" s="45">
        <v>398691</v>
      </c>
      <c r="E67" s="64" t="s">
        <v>85</v>
      </c>
      <c r="F67" s="42" t="str">
        <f t="shared" si="1"/>
        <v>나○○</v>
      </c>
      <c r="G67" s="46" t="s">
        <v>21</v>
      </c>
      <c r="H67" s="46">
        <v>31209</v>
      </c>
      <c r="I67" s="59" t="s">
        <v>67</v>
      </c>
      <c r="J67" s="61" t="s">
        <v>80</v>
      </c>
      <c r="K67" s="45">
        <v>86</v>
      </c>
      <c r="L67" s="61"/>
      <c r="M67" s="62">
        <v>45272</v>
      </c>
      <c r="N67" s="63">
        <v>1</v>
      </c>
      <c r="O67" s="28">
        <v>93850</v>
      </c>
      <c r="P67" s="42" t="s">
        <v>65</v>
      </c>
      <c r="Q67" s="17"/>
      <c r="R67" s="17"/>
      <c r="S67" s="51"/>
    </row>
    <row r="68" spans="1:19" hidden="1">
      <c r="A68" s="17">
        <v>40</v>
      </c>
      <c r="B68" s="17" t="s">
        <v>54</v>
      </c>
      <c r="C68" s="31">
        <v>45350</v>
      </c>
      <c r="D68" s="45">
        <v>398691</v>
      </c>
      <c r="E68" s="64" t="s">
        <v>85</v>
      </c>
      <c r="F68" s="42" t="str">
        <f t="shared" si="1"/>
        <v>나○○</v>
      </c>
      <c r="G68" s="46" t="s">
        <v>21</v>
      </c>
      <c r="H68" s="46">
        <v>31209</v>
      </c>
      <c r="I68" s="59" t="s">
        <v>67</v>
      </c>
      <c r="J68" s="61" t="s">
        <v>80</v>
      </c>
      <c r="K68" s="45">
        <v>86</v>
      </c>
      <c r="L68" s="61"/>
      <c r="M68" s="62">
        <v>45286</v>
      </c>
      <c r="N68" s="63">
        <v>1</v>
      </c>
      <c r="O68" s="44">
        <v>84850</v>
      </c>
      <c r="P68" s="42" t="s">
        <v>65</v>
      </c>
      <c r="Q68" s="17"/>
      <c r="R68" s="17"/>
      <c r="S68" s="51"/>
    </row>
    <row r="69" spans="1:19" hidden="1">
      <c r="A69" s="65" t="s">
        <v>86</v>
      </c>
      <c r="B69" s="66">
        <v>10</v>
      </c>
      <c r="C69" s="67"/>
      <c r="D69" s="65"/>
      <c r="E69" s="65"/>
      <c r="F69" s="65"/>
      <c r="G69" s="65"/>
      <c r="H69" s="67"/>
      <c r="I69" s="65"/>
      <c r="J69" s="65"/>
      <c r="K69" s="65"/>
      <c r="L69" s="67"/>
      <c r="M69" s="67"/>
      <c r="N69" s="68">
        <f>SUM(N70:N79)</f>
        <v>115</v>
      </c>
      <c r="O69" s="68">
        <f>SUM(O70:O79)</f>
        <v>6287200</v>
      </c>
      <c r="P69" s="15"/>
      <c r="Q69" s="15"/>
      <c r="R69" s="15"/>
      <c r="S69" s="50"/>
    </row>
    <row r="70" spans="1:19" hidden="1">
      <c r="A70" s="17">
        <v>1</v>
      </c>
      <c r="B70" s="17" t="s">
        <v>86</v>
      </c>
      <c r="C70" s="31">
        <v>45387</v>
      </c>
      <c r="D70" s="30">
        <v>194958</v>
      </c>
      <c r="E70" s="17" t="s">
        <v>87</v>
      </c>
      <c r="F70" s="42" t="str">
        <f>REPLACE($E70,2,1,"○")</f>
        <v>정○</v>
      </c>
      <c r="G70" s="17" t="s">
        <v>31</v>
      </c>
      <c r="H70" s="31">
        <v>25616</v>
      </c>
      <c r="I70" s="17" t="s">
        <v>27</v>
      </c>
      <c r="J70" s="17" t="s">
        <v>23</v>
      </c>
      <c r="K70" s="17">
        <v>21</v>
      </c>
      <c r="L70" s="31"/>
      <c r="M70" s="31">
        <v>45359</v>
      </c>
      <c r="N70" s="17">
        <v>1</v>
      </c>
      <c r="O70" s="39">
        <v>62820</v>
      </c>
      <c r="P70" s="22" t="s">
        <v>24</v>
      </c>
      <c r="Q70" s="17"/>
      <c r="R70" s="17"/>
    </row>
    <row r="71" spans="1:19" hidden="1">
      <c r="A71" s="17">
        <v>2</v>
      </c>
      <c r="B71" s="17" t="s">
        <v>86</v>
      </c>
      <c r="C71" s="31">
        <v>45387</v>
      </c>
      <c r="D71" s="30">
        <v>207800</v>
      </c>
      <c r="E71" s="17" t="s">
        <v>88</v>
      </c>
      <c r="F71" s="42" t="str">
        <f t="shared" si="1"/>
        <v>김○○</v>
      </c>
      <c r="G71" s="17" t="s">
        <v>31</v>
      </c>
      <c r="H71" s="31">
        <v>23109</v>
      </c>
      <c r="I71" s="17" t="s">
        <v>89</v>
      </c>
      <c r="J71" s="17" t="s">
        <v>23</v>
      </c>
      <c r="K71" s="17">
        <v>11</v>
      </c>
      <c r="L71" s="31"/>
      <c r="M71" s="31">
        <v>45362</v>
      </c>
      <c r="N71" s="17">
        <v>1</v>
      </c>
      <c r="O71" s="39">
        <v>65000</v>
      </c>
      <c r="P71" s="22" t="s">
        <v>24</v>
      </c>
      <c r="Q71" s="17"/>
      <c r="R71" s="17" t="s">
        <v>45</v>
      </c>
    </row>
    <row r="72" spans="1:19" hidden="1">
      <c r="A72" s="17">
        <v>3</v>
      </c>
      <c r="B72" s="17" t="s">
        <v>86</v>
      </c>
      <c r="C72" s="31">
        <v>45387</v>
      </c>
      <c r="D72" s="30">
        <v>78492</v>
      </c>
      <c r="E72" s="17" t="s">
        <v>90</v>
      </c>
      <c r="F72" s="42" t="str">
        <f t="shared" si="1"/>
        <v>강○○</v>
      </c>
      <c r="G72" s="17" t="s">
        <v>31</v>
      </c>
      <c r="H72" s="31">
        <v>27862</v>
      </c>
      <c r="I72" s="17" t="s">
        <v>27</v>
      </c>
      <c r="J72" s="17" t="s">
        <v>23</v>
      </c>
      <c r="K72" s="17">
        <v>21</v>
      </c>
      <c r="L72" s="31"/>
      <c r="M72" s="31">
        <v>45362</v>
      </c>
      <c r="N72" s="17">
        <v>1</v>
      </c>
      <c r="O72" s="39">
        <v>4080</v>
      </c>
      <c r="P72" s="22" t="s">
        <v>24</v>
      </c>
      <c r="Q72" s="17"/>
      <c r="R72" s="17" t="s">
        <v>91</v>
      </c>
    </row>
    <row r="73" spans="1:19" hidden="1">
      <c r="A73" s="17">
        <v>4</v>
      </c>
      <c r="B73" s="17" t="s">
        <v>86</v>
      </c>
      <c r="C73" s="31">
        <v>45387</v>
      </c>
      <c r="D73" s="30">
        <v>241527</v>
      </c>
      <c r="E73" s="17" t="s">
        <v>92</v>
      </c>
      <c r="F73" s="42" t="str">
        <f t="shared" si="1"/>
        <v>황○○</v>
      </c>
      <c r="G73" s="17" t="s">
        <v>21</v>
      </c>
      <c r="H73" s="31">
        <v>22899</v>
      </c>
      <c r="I73" s="17" t="s">
        <v>32</v>
      </c>
      <c r="J73" s="17" t="s">
        <v>23</v>
      </c>
      <c r="K73" s="17">
        <v>21</v>
      </c>
      <c r="L73" s="31"/>
      <c r="M73" s="31">
        <v>45363</v>
      </c>
      <c r="N73" s="17">
        <v>1</v>
      </c>
      <c r="O73" s="39">
        <v>900000</v>
      </c>
      <c r="P73" s="22" t="s">
        <v>24</v>
      </c>
      <c r="Q73" s="17"/>
      <c r="R73" s="17" t="s">
        <v>91</v>
      </c>
    </row>
    <row r="74" spans="1:19" s="52" customFormat="1" hidden="1">
      <c r="A74" s="17">
        <v>5</v>
      </c>
      <c r="B74" s="17" t="s">
        <v>86</v>
      </c>
      <c r="C74" s="31">
        <v>45387</v>
      </c>
      <c r="D74" s="30">
        <v>207800</v>
      </c>
      <c r="E74" s="17" t="s">
        <v>88</v>
      </c>
      <c r="F74" s="42" t="str">
        <f t="shared" si="1"/>
        <v>김○○</v>
      </c>
      <c r="G74" s="17" t="s">
        <v>31</v>
      </c>
      <c r="H74" s="31">
        <v>23109</v>
      </c>
      <c r="I74" s="17" t="s">
        <v>89</v>
      </c>
      <c r="J74" s="17" t="s">
        <v>23</v>
      </c>
      <c r="K74" s="17">
        <v>11</v>
      </c>
      <c r="L74" s="31"/>
      <c r="M74" s="31">
        <v>45364</v>
      </c>
      <c r="N74" s="17">
        <v>1</v>
      </c>
      <c r="O74" s="39">
        <v>7400</v>
      </c>
      <c r="P74" s="22" t="s">
        <v>24</v>
      </c>
      <c r="Q74" s="17"/>
      <c r="R74" s="17" t="s">
        <v>45</v>
      </c>
    </row>
    <row r="75" spans="1:19">
      <c r="A75" s="17">
        <v>6</v>
      </c>
      <c r="B75" s="17" t="s">
        <v>86</v>
      </c>
      <c r="C75" s="41">
        <v>45387</v>
      </c>
      <c r="D75" s="30">
        <v>406583</v>
      </c>
      <c r="E75" s="17" t="s">
        <v>93</v>
      </c>
      <c r="F75" s="17" t="str">
        <f t="shared" si="1"/>
        <v>전○○</v>
      </c>
      <c r="G75" s="17" t="s">
        <v>31</v>
      </c>
      <c r="H75" s="31">
        <v>21612</v>
      </c>
      <c r="I75" s="17" t="s">
        <v>32</v>
      </c>
      <c r="J75" s="17" t="s">
        <v>48</v>
      </c>
      <c r="K75" s="17">
        <v>21</v>
      </c>
      <c r="L75" s="31">
        <v>45336</v>
      </c>
      <c r="M75" s="31">
        <v>45359</v>
      </c>
      <c r="N75" s="17">
        <v>25</v>
      </c>
      <c r="O75" s="39">
        <v>56170</v>
      </c>
      <c r="P75" s="17" t="s">
        <v>62</v>
      </c>
      <c r="Q75" s="17"/>
      <c r="R75" s="17" t="s">
        <v>94</v>
      </c>
      <c r="S75"/>
    </row>
    <row r="76" spans="1:19">
      <c r="A76" s="17">
        <v>7</v>
      </c>
      <c r="B76" s="17" t="s">
        <v>86</v>
      </c>
      <c r="C76" s="41">
        <v>45387</v>
      </c>
      <c r="D76" s="30">
        <v>378996</v>
      </c>
      <c r="E76" s="17" t="s">
        <v>95</v>
      </c>
      <c r="F76" s="17" t="str">
        <f t="shared" si="1"/>
        <v>이○○</v>
      </c>
      <c r="G76" s="17" t="s">
        <v>31</v>
      </c>
      <c r="H76" s="31">
        <v>44175</v>
      </c>
      <c r="I76" s="17" t="s">
        <v>96</v>
      </c>
      <c r="J76" s="17" t="s">
        <v>48</v>
      </c>
      <c r="K76" s="17">
        <v>13</v>
      </c>
      <c r="L76" s="31">
        <v>45372</v>
      </c>
      <c r="M76" s="31">
        <v>45375</v>
      </c>
      <c r="N76" s="61">
        <f>M76-L76+1</f>
        <v>4</v>
      </c>
      <c r="O76" s="39">
        <v>38170</v>
      </c>
      <c r="P76" s="17" t="s">
        <v>62</v>
      </c>
      <c r="Q76" s="17"/>
      <c r="R76" s="17"/>
    </row>
    <row r="77" spans="1:19" hidden="1">
      <c r="A77" s="17">
        <v>8</v>
      </c>
      <c r="B77" s="17" t="s">
        <v>86</v>
      </c>
      <c r="C77" s="31">
        <v>45376</v>
      </c>
      <c r="D77" s="30">
        <v>275133</v>
      </c>
      <c r="E77" s="17" t="s">
        <v>97</v>
      </c>
      <c r="F77" s="17" t="str">
        <f t="shared" si="1"/>
        <v>오○○</v>
      </c>
      <c r="G77" s="17" t="s">
        <v>31</v>
      </c>
      <c r="H77" s="31">
        <v>14351</v>
      </c>
      <c r="I77" s="17" t="s">
        <v>36</v>
      </c>
      <c r="J77" s="17" t="s">
        <v>48</v>
      </c>
      <c r="K77" s="17">
        <v>11</v>
      </c>
      <c r="L77" s="31">
        <v>45310</v>
      </c>
      <c r="M77" s="31">
        <v>45366</v>
      </c>
      <c r="N77" s="61">
        <f>M77-L77+1</f>
        <v>57</v>
      </c>
      <c r="O77" s="39">
        <v>2578330</v>
      </c>
      <c r="P77" s="17" t="s">
        <v>49</v>
      </c>
      <c r="Q77" s="17"/>
      <c r="R77" s="17" t="s">
        <v>98</v>
      </c>
    </row>
    <row r="78" spans="1:19" hidden="1">
      <c r="A78" s="17">
        <v>9</v>
      </c>
      <c r="B78" s="17" t="s">
        <v>86</v>
      </c>
      <c r="C78" s="31">
        <v>45376</v>
      </c>
      <c r="D78" s="30">
        <v>221045</v>
      </c>
      <c r="E78" s="17" t="s">
        <v>99</v>
      </c>
      <c r="F78" s="17" t="str">
        <f t="shared" si="1"/>
        <v>안○○</v>
      </c>
      <c r="G78" s="17" t="s">
        <v>21</v>
      </c>
      <c r="H78" s="31">
        <v>19937</v>
      </c>
      <c r="I78" s="17" t="s">
        <v>32</v>
      </c>
      <c r="J78" s="17" t="s">
        <v>48</v>
      </c>
      <c r="K78" s="17">
        <v>21</v>
      </c>
      <c r="L78" s="31">
        <v>45355</v>
      </c>
      <c r="M78" s="31">
        <v>45370</v>
      </c>
      <c r="N78" s="61">
        <f>M78-L78+1</f>
        <v>16</v>
      </c>
      <c r="O78" s="39">
        <v>1902590</v>
      </c>
      <c r="P78" s="17" t="s">
        <v>49</v>
      </c>
      <c r="Q78" s="17"/>
      <c r="R78" s="17" t="s">
        <v>50</v>
      </c>
    </row>
    <row r="79" spans="1:19" hidden="1">
      <c r="A79" s="17">
        <v>10</v>
      </c>
      <c r="B79" s="17" t="s">
        <v>86</v>
      </c>
      <c r="C79" s="31">
        <v>45376</v>
      </c>
      <c r="D79" s="30">
        <v>71964</v>
      </c>
      <c r="E79" s="17" t="s">
        <v>100</v>
      </c>
      <c r="F79" s="17" t="str">
        <f t="shared" ref="F79:F128" si="2">REPLACE($E79,2,2,"○○")</f>
        <v>이○○</v>
      </c>
      <c r="G79" s="17" t="s">
        <v>21</v>
      </c>
      <c r="H79" s="31">
        <v>11967</v>
      </c>
      <c r="I79" s="17" t="s">
        <v>101</v>
      </c>
      <c r="J79" s="17" t="s">
        <v>48</v>
      </c>
      <c r="K79" s="17">
        <v>11</v>
      </c>
      <c r="L79" s="31">
        <v>45366</v>
      </c>
      <c r="M79" s="31">
        <v>45373</v>
      </c>
      <c r="N79" s="61">
        <f>M79-L79+1</f>
        <v>8</v>
      </c>
      <c r="O79" s="39">
        <v>672640</v>
      </c>
      <c r="P79" s="17" t="s">
        <v>49</v>
      </c>
      <c r="Q79" s="17"/>
      <c r="R79" s="17" t="s">
        <v>50</v>
      </c>
    </row>
    <row r="80" spans="1:19" hidden="1">
      <c r="A80" s="65" t="s">
        <v>102</v>
      </c>
      <c r="B80" s="66">
        <f>A94</f>
        <v>14</v>
      </c>
      <c r="C80" s="67"/>
      <c r="D80" s="65"/>
      <c r="E80" s="65"/>
      <c r="F80" s="65"/>
      <c r="G80" s="65"/>
      <c r="H80" s="67"/>
      <c r="I80" s="65"/>
      <c r="J80" s="65"/>
      <c r="K80" s="65"/>
      <c r="L80" s="67"/>
      <c r="M80" s="67"/>
      <c r="N80" s="69">
        <f>SUM(N81:N94)</f>
        <v>161</v>
      </c>
      <c r="O80" s="68">
        <f>SUM(O81:O94)</f>
        <v>3740690</v>
      </c>
      <c r="P80" s="15"/>
      <c r="Q80" s="15"/>
      <c r="R80" s="15"/>
    </row>
    <row r="81" spans="1:19" hidden="1">
      <c r="A81" s="17">
        <v>1</v>
      </c>
      <c r="B81" s="17" t="s">
        <v>102</v>
      </c>
      <c r="C81" s="31">
        <v>45387</v>
      </c>
      <c r="D81" s="30">
        <v>237336</v>
      </c>
      <c r="E81" s="17" t="s">
        <v>103</v>
      </c>
      <c r="F81" s="17" t="str">
        <f>REPLACE($E81,2,2,"○○")</f>
        <v>박○○</v>
      </c>
      <c r="G81" s="17" t="s">
        <v>21</v>
      </c>
      <c r="H81" s="31">
        <v>18615</v>
      </c>
      <c r="I81" s="17" t="s">
        <v>36</v>
      </c>
      <c r="J81" s="17" t="s">
        <v>48</v>
      </c>
      <c r="K81" s="17">
        <v>21</v>
      </c>
      <c r="L81" s="31">
        <v>45356</v>
      </c>
      <c r="M81" s="31">
        <v>45383</v>
      </c>
      <c r="N81" s="63">
        <f>M81-L81+1</f>
        <v>28</v>
      </c>
      <c r="O81" s="39">
        <v>105680</v>
      </c>
      <c r="P81" s="17" t="s">
        <v>104</v>
      </c>
      <c r="Q81" s="17"/>
      <c r="R81" s="17" t="s">
        <v>105</v>
      </c>
      <c r="S81"/>
    </row>
    <row r="82" spans="1:19" hidden="1">
      <c r="A82" s="17">
        <v>2</v>
      </c>
      <c r="B82" s="17" t="s">
        <v>102</v>
      </c>
      <c r="C82" s="31">
        <v>45510</v>
      </c>
      <c r="D82" s="30">
        <v>358260</v>
      </c>
      <c r="E82" s="17" t="s">
        <v>106</v>
      </c>
      <c r="F82" s="17" t="str">
        <f t="shared" si="2"/>
        <v>이○○</v>
      </c>
      <c r="G82" s="17" t="s">
        <v>31</v>
      </c>
      <c r="H82" s="31">
        <v>24209</v>
      </c>
      <c r="I82" s="17" t="s">
        <v>27</v>
      </c>
      <c r="J82" s="17" t="s">
        <v>23</v>
      </c>
      <c r="K82" s="17">
        <v>21</v>
      </c>
      <c r="L82" s="31"/>
      <c r="M82" s="31">
        <v>45336</v>
      </c>
      <c r="N82" s="38">
        <v>1</v>
      </c>
      <c r="O82" s="39">
        <v>63970</v>
      </c>
      <c r="P82" s="17" t="s">
        <v>24</v>
      </c>
      <c r="Q82" s="17"/>
      <c r="R82" s="17"/>
      <c r="S82"/>
    </row>
    <row r="83" spans="1:19">
      <c r="A83" s="22">
        <v>3</v>
      </c>
      <c r="B83" s="22" t="s">
        <v>102</v>
      </c>
      <c r="C83" s="70">
        <v>45425</v>
      </c>
      <c r="D83" s="71">
        <v>220871</v>
      </c>
      <c r="E83" s="22" t="s">
        <v>107</v>
      </c>
      <c r="F83" s="22" t="str">
        <f t="shared" si="2"/>
        <v>김○○</v>
      </c>
      <c r="G83" s="22" t="s">
        <v>31</v>
      </c>
      <c r="H83" s="70">
        <v>13931</v>
      </c>
      <c r="I83" s="22" t="s">
        <v>108</v>
      </c>
      <c r="J83" s="22" t="s">
        <v>48</v>
      </c>
      <c r="K83" s="22">
        <v>11</v>
      </c>
      <c r="L83" s="70">
        <v>45381</v>
      </c>
      <c r="M83" s="70">
        <v>45386</v>
      </c>
      <c r="N83" s="72">
        <f t="shared" ref="N83:N94" si="3">M83-L83+1</f>
        <v>6</v>
      </c>
      <c r="O83" s="32">
        <v>500000</v>
      </c>
      <c r="P83" s="22" t="s">
        <v>62</v>
      </c>
      <c r="Q83" s="17"/>
      <c r="R83" s="17"/>
      <c r="S83"/>
    </row>
    <row r="84" spans="1:19" hidden="1">
      <c r="A84" s="17">
        <v>4</v>
      </c>
      <c r="B84" s="73" t="s">
        <v>109</v>
      </c>
      <c r="C84" s="74">
        <v>45390</v>
      </c>
      <c r="D84" s="75">
        <v>41297</v>
      </c>
      <c r="E84" s="76" t="s">
        <v>110</v>
      </c>
      <c r="F84" s="76" t="str">
        <f t="shared" si="2"/>
        <v>박○○</v>
      </c>
      <c r="G84" s="76" t="s">
        <v>31</v>
      </c>
      <c r="H84" s="77">
        <v>19588</v>
      </c>
      <c r="I84" s="76" t="s">
        <v>36</v>
      </c>
      <c r="J84" s="76" t="s">
        <v>48</v>
      </c>
      <c r="K84" s="76">
        <v>21</v>
      </c>
      <c r="L84" s="74">
        <v>45382</v>
      </c>
      <c r="M84" s="74">
        <v>45386</v>
      </c>
      <c r="N84" s="78">
        <f t="shared" si="3"/>
        <v>5</v>
      </c>
      <c r="O84" s="79">
        <v>480000</v>
      </c>
      <c r="P84" s="73" t="s">
        <v>111</v>
      </c>
      <c r="Q84" s="17"/>
      <c r="R84" s="76" t="s">
        <v>45</v>
      </c>
      <c r="S84"/>
    </row>
    <row r="85" spans="1:19">
      <c r="A85" s="22">
        <v>5</v>
      </c>
      <c r="B85" s="22" t="s">
        <v>112</v>
      </c>
      <c r="C85" s="70">
        <v>45425</v>
      </c>
      <c r="D85" s="71">
        <v>338319</v>
      </c>
      <c r="E85" s="22" t="s">
        <v>113</v>
      </c>
      <c r="F85" s="22" t="str">
        <f t="shared" si="2"/>
        <v>최○○</v>
      </c>
      <c r="G85" s="22" t="s">
        <v>21</v>
      </c>
      <c r="H85" s="70">
        <v>17930</v>
      </c>
      <c r="I85" s="22" t="s">
        <v>56</v>
      </c>
      <c r="J85" s="22" t="s">
        <v>48</v>
      </c>
      <c r="K85" s="22">
        <v>21</v>
      </c>
      <c r="L85" s="70">
        <v>45370</v>
      </c>
      <c r="M85" s="70">
        <v>45387</v>
      </c>
      <c r="N85" s="72">
        <f t="shared" si="3"/>
        <v>18</v>
      </c>
      <c r="O85" s="32">
        <v>58800</v>
      </c>
      <c r="P85" s="22" t="s">
        <v>62</v>
      </c>
      <c r="Q85" s="17"/>
      <c r="R85" s="17" t="s">
        <v>45</v>
      </c>
      <c r="S85"/>
    </row>
    <row r="86" spans="1:19" hidden="1">
      <c r="A86" s="17">
        <v>6</v>
      </c>
      <c r="B86" s="17" t="s">
        <v>102</v>
      </c>
      <c r="C86" s="31">
        <v>45404</v>
      </c>
      <c r="D86" s="30">
        <v>311822</v>
      </c>
      <c r="E86" s="17" t="s">
        <v>114</v>
      </c>
      <c r="F86" s="17" t="str">
        <f>REPLACE($E86,2,2,"○○")</f>
        <v>장○○율</v>
      </c>
      <c r="G86" s="17" t="s">
        <v>21</v>
      </c>
      <c r="H86" s="31">
        <v>41531</v>
      </c>
      <c r="I86" s="17" t="s">
        <v>40</v>
      </c>
      <c r="J86" s="17" t="s">
        <v>23</v>
      </c>
      <c r="K86" s="17">
        <v>11</v>
      </c>
      <c r="L86" s="31"/>
      <c r="M86" s="31">
        <v>45393</v>
      </c>
      <c r="N86" s="63">
        <v>1</v>
      </c>
      <c r="O86" s="39">
        <v>120000</v>
      </c>
      <c r="P86" s="17" t="s">
        <v>49</v>
      </c>
      <c r="Q86" s="17"/>
      <c r="R86" s="17" t="s">
        <v>115</v>
      </c>
      <c r="S86" s="50"/>
    </row>
    <row r="87" spans="1:19" hidden="1">
      <c r="A87" s="22">
        <v>7</v>
      </c>
      <c r="B87" s="17" t="s">
        <v>102</v>
      </c>
      <c r="C87" s="31">
        <v>45404</v>
      </c>
      <c r="D87" s="17">
        <v>337869</v>
      </c>
      <c r="E87" s="17" t="s">
        <v>116</v>
      </c>
      <c r="F87" s="17" t="str">
        <f>REPLACE($E87,2,2,"○○")</f>
        <v>장○○</v>
      </c>
      <c r="G87" s="17" t="s">
        <v>31</v>
      </c>
      <c r="H87" s="31">
        <v>42373</v>
      </c>
      <c r="I87" s="17" t="s">
        <v>40</v>
      </c>
      <c r="J87" s="17" t="s">
        <v>23</v>
      </c>
      <c r="K87" s="17">
        <v>11</v>
      </c>
      <c r="L87" s="31"/>
      <c r="M87" s="31">
        <v>45393</v>
      </c>
      <c r="N87" s="63">
        <v>1</v>
      </c>
      <c r="O87" s="39">
        <v>120000</v>
      </c>
      <c r="P87" s="17" t="s">
        <v>49</v>
      </c>
      <c r="Q87" s="17"/>
      <c r="R87" s="17" t="s">
        <v>115</v>
      </c>
      <c r="S87" s="50"/>
    </row>
    <row r="88" spans="1:19" hidden="1">
      <c r="A88" s="17">
        <v>8</v>
      </c>
      <c r="B88" s="17" t="s">
        <v>102</v>
      </c>
      <c r="C88" s="31">
        <v>45404</v>
      </c>
      <c r="D88" s="30">
        <v>351758</v>
      </c>
      <c r="E88" s="17" t="s">
        <v>117</v>
      </c>
      <c r="F88" s="17" t="str">
        <f>REPLACE($E88,2,2,"○○")</f>
        <v>장○○린</v>
      </c>
      <c r="G88" s="17" t="s">
        <v>21</v>
      </c>
      <c r="H88" s="31">
        <v>42877</v>
      </c>
      <c r="I88" s="17" t="s">
        <v>40</v>
      </c>
      <c r="J88" s="17" t="s">
        <v>23</v>
      </c>
      <c r="K88" s="17">
        <v>11</v>
      </c>
      <c r="L88" s="31"/>
      <c r="M88" s="31">
        <v>45393</v>
      </c>
      <c r="N88" s="63">
        <v>1</v>
      </c>
      <c r="O88" s="39">
        <v>120000</v>
      </c>
      <c r="P88" s="17" t="s">
        <v>49</v>
      </c>
      <c r="Q88" s="17"/>
      <c r="R88" s="17" t="s">
        <v>115</v>
      </c>
      <c r="S88" s="50"/>
    </row>
    <row r="89" spans="1:19" hidden="1">
      <c r="A89" s="22">
        <v>9</v>
      </c>
      <c r="B89" s="17" t="s">
        <v>102</v>
      </c>
      <c r="C89" s="31">
        <v>45510</v>
      </c>
      <c r="D89" s="30">
        <v>393210</v>
      </c>
      <c r="E89" s="17" t="s">
        <v>118</v>
      </c>
      <c r="F89" s="17" t="str">
        <f>REPLACE($E89,2,2,"○○")</f>
        <v>주○○</v>
      </c>
      <c r="G89" s="17" t="s">
        <v>31</v>
      </c>
      <c r="H89" s="31">
        <v>16700</v>
      </c>
      <c r="I89" s="17" t="s">
        <v>32</v>
      </c>
      <c r="J89" s="17" t="s">
        <v>23</v>
      </c>
      <c r="K89" s="17">
        <v>21</v>
      </c>
      <c r="L89" s="31"/>
      <c r="M89" s="31">
        <v>45394</v>
      </c>
      <c r="N89" s="38">
        <v>1</v>
      </c>
      <c r="O89" s="39">
        <v>451500</v>
      </c>
      <c r="P89" s="17" t="s">
        <v>24</v>
      </c>
      <c r="Q89" s="17"/>
      <c r="R89" s="17" t="s">
        <v>119</v>
      </c>
      <c r="S89"/>
    </row>
    <row r="90" spans="1:19">
      <c r="A90" s="17">
        <v>10</v>
      </c>
      <c r="B90" s="22" t="s">
        <v>102</v>
      </c>
      <c r="C90" s="70">
        <v>45425</v>
      </c>
      <c r="D90" s="71">
        <v>56070</v>
      </c>
      <c r="E90" s="80" t="s">
        <v>120</v>
      </c>
      <c r="F90" s="22" t="str">
        <f t="shared" si="2"/>
        <v>석○○</v>
      </c>
      <c r="G90" s="22" t="s">
        <v>31</v>
      </c>
      <c r="H90" s="70">
        <v>17700</v>
      </c>
      <c r="I90" s="22" t="s">
        <v>121</v>
      </c>
      <c r="J90" s="22" t="s">
        <v>48</v>
      </c>
      <c r="K90" s="22">
        <v>11</v>
      </c>
      <c r="L90" s="70">
        <v>45380</v>
      </c>
      <c r="M90" s="70">
        <v>45394</v>
      </c>
      <c r="N90" s="72">
        <f t="shared" si="3"/>
        <v>15</v>
      </c>
      <c r="O90" s="32">
        <v>341560</v>
      </c>
      <c r="P90" s="22" t="s">
        <v>62</v>
      </c>
      <c r="Q90" s="17"/>
      <c r="R90" s="17" t="s">
        <v>122</v>
      </c>
      <c r="S90"/>
    </row>
    <row r="91" spans="1:19">
      <c r="A91" s="22">
        <v>11</v>
      </c>
      <c r="B91" s="22" t="s">
        <v>102</v>
      </c>
      <c r="C91" s="70">
        <v>45425</v>
      </c>
      <c r="D91" s="71">
        <v>90933</v>
      </c>
      <c r="E91" s="22" t="s">
        <v>123</v>
      </c>
      <c r="F91" s="22" t="str">
        <f t="shared" si="2"/>
        <v>조○○</v>
      </c>
      <c r="G91" s="22" t="s">
        <v>31</v>
      </c>
      <c r="H91" s="70">
        <v>21276</v>
      </c>
      <c r="I91" s="22" t="s">
        <v>121</v>
      </c>
      <c r="J91" s="22" t="s">
        <v>48</v>
      </c>
      <c r="K91" s="22">
        <v>21</v>
      </c>
      <c r="L91" s="70">
        <v>45376</v>
      </c>
      <c r="M91" s="70">
        <v>45394</v>
      </c>
      <c r="N91" s="72">
        <f t="shared" si="3"/>
        <v>19</v>
      </c>
      <c r="O91" s="32">
        <v>261330</v>
      </c>
      <c r="P91" s="22" t="s">
        <v>62</v>
      </c>
      <c r="Q91" s="17"/>
      <c r="R91" s="17" t="s">
        <v>45</v>
      </c>
      <c r="S91"/>
    </row>
    <row r="92" spans="1:19">
      <c r="A92" s="17">
        <v>12</v>
      </c>
      <c r="B92" s="22" t="s">
        <v>102</v>
      </c>
      <c r="C92" s="70">
        <v>45425</v>
      </c>
      <c r="D92" s="71">
        <v>389951</v>
      </c>
      <c r="E92" s="22" t="s">
        <v>124</v>
      </c>
      <c r="F92" s="22" t="str">
        <f t="shared" si="2"/>
        <v>차○○</v>
      </c>
      <c r="G92" s="22" t="s">
        <v>21</v>
      </c>
      <c r="H92" s="70">
        <v>27474</v>
      </c>
      <c r="I92" s="22" t="s">
        <v>125</v>
      </c>
      <c r="J92" s="22" t="s">
        <v>48</v>
      </c>
      <c r="K92" s="22">
        <v>11</v>
      </c>
      <c r="L92" s="70">
        <v>45401</v>
      </c>
      <c r="M92" s="70">
        <v>45405</v>
      </c>
      <c r="N92" s="72">
        <f t="shared" si="3"/>
        <v>5</v>
      </c>
      <c r="O92" s="32">
        <v>180360</v>
      </c>
      <c r="P92" s="22" t="s">
        <v>62</v>
      </c>
      <c r="Q92" s="17"/>
      <c r="R92" s="17" t="s">
        <v>45</v>
      </c>
      <c r="S92"/>
    </row>
    <row r="93" spans="1:19" hidden="1">
      <c r="A93" s="22">
        <v>13</v>
      </c>
      <c r="B93" s="73" t="s">
        <v>102</v>
      </c>
      <c r="C93" s="74">
        <v>45408</v>
      </c>
      <c r="D93" s="81">
        <v>218807</v>
      </c>
      <c r="E93" s="73" t="s">
        <v>126</v>
      </c>
      <c r="F93" s="73" t="str">
        <f t="shared" si="2"/>
        <v>장○○</v>
      </c>
      <c r="G93" s="73" t="s">
        <v>31</v>
      </c>
      <c r="H93" s="74">
        <v>17341</v>
      </c>
      <c r="I93" s="73" t="s">
        <v>125</v>
      </c>
      <c r="J93" s="73" t="s">
        <v>48</v>
      </c>
      <c r="K93" s="73">
        <v>21</v>
      </c>
      <c r="L93" s="74">
        <v>45394</v>
      </c>
      <c r="M93" s="74">
        <v>45405</v>
      </c>
      <c r="N93" s="78">
        <f t="shared" si="3"/>
        <v>12</v>
      </c>
      <c r="O93" s="79">
        <v>440000</v>
      </c>
      <c r="P93" s="76" t="s">
        <v>127</v>
      </c>
      <c r="Q93" s="17"/>
      <c r="R93" s="76" t="s">
        <v>128</v>
      </c>
      <c r="S93"/>
    </row>
    <row r="94" spans="1:19" hidden="1">
      <c r="A94" s="17">
        <v>14</v>
      </c>
      <c r="B94" s="17" t="s">
        <v>102</v>
      </c>
      <c r="C94" s="31">
        <v>45428</v>
      </c>
      <c r="D94" s="30">
        <v>41297</v>
      </c>
      <c r="E94" s="17" t="s">
        <v>110</v>
      </c>
      <c r="F94" s="17" t="str">
        <f t="shared" si="2"/>
        <v>박○○</v>
      </c>
      <c r="G94" s="17" t="s">
        <v>31</v>
      </c>
      <c r="H94" s="31">
        <v>19588</v>
      </c>
      <c r="I94" s="17" t="s">
        <v>36</v>
      </c>
      <c r="J94" s="17" t="s">
        <v>48</v>
      </c>
      <c r="K94" s="17">
        <v>21</v>
      </c>
      <c r="L94" s="31">
        <v>45365</v>
      </c>
      <c r="M94" s="31">
        <v>45412</v>
      </c>
      <c r="N94" s="63">
        <f t="shared" si="3"/>
        <v>48</v>
      </c>
      <c r="O94" s="39">
        <v>497490</v>
      </c>
      <c r="P94" s="17" t="s">
        <v>49</v>
      </c>
      <c r="Q94" s="17"/>
      <c r="R94" s="17" t="s">
        <v>50</v>
      </c>
      <c r="S94" s="50"/>
    </row>
    <row r="95" spans="1:19" hidden="1">
      <c r="A95" s="65" t="s">
        <v>129</v>
      </c>
      <c r="B95" s="66">
        <v>13</v>
      </c>
      <c r="C95" s="67"/>
      <c r="D95" s="65"/>
      <c r="E95" s="65"/>
      <c r="F95" s="65"/>
      <c r="G95" s="65"/>
      <c r="H95" s="67"/>
      <c r="I95" s="65"/>
      <c r="J95" s="65"/>
      <c r="K95" s="65"/>
      <c r="L95" s="67"/>
      <c r="M95" s="67"/>
      <c r="N95" s="68">
        <f>SUM(N96:N108)</f>
        <v>73</v>
      </c>
      <c r="O95" s="68">
        <f>SUM(O96:O108)</f>
        <v>6676380</v>
      </c>
      <c r="P95" s="15"/>
      <c r="Q95" s="15"/>
      <c r="R95" s="15"/>
      <c r="S95" s="50"/>
    </row>
    <row r="96" spans="1:19" hidden="1">
      <c r="A96" s="42">
        <v>1</v>
      </c>
      <c r="B96" s="42" t="s">
        <v>129</v>
      </c>
      <c r="C96" s="41">
        <v>45425</v>
      </c>
      <c r="D96" s="82">
        <v>398691</v>
      </c>
      <c r="E96" s="82" t="s">
        <v>130</v>
      </c>
      <c r="F96" s="42" t="str">
        <f t="shared" si="2"/>
        <v>나○○</v>
      </c>
      <c r="G96" s="46" t="s">
        <v>21</v>
      </c>
      <c r="H96" s="46">
        <v>31209</v>
      </c>
      <c r="I96" s="59" t="s">
        <v>67</v>
      </c>
      <c r="J96" s="61" t="s">
        <v>80</v>
      </c>
      <c r="K96" s="45">
        <v>86</v>
      </c>
      <c r="L96" s="82"/>
      <c r="M96" s="83">
        <v>45293</v>
      </c>
      <c r="N96" s="82">
        <v>1</v>
      </c>
      <c r="O96" s="84">
        <v>107140</v>
      </c>
      <c r="P96" s="53" t="s">
        <v>65</v>
      </c>
      <c r="Q96" s="42"/>
      <c r="R96" s="42"/>
      <c r="S96" s="50"/>
    </row>
    <row r="97" spans="1:19" hidden="1">
      <c r="A97" s="42">
        <v>2</v>
      </c>
      <c r="B97" s="42" t="s">
        <v>129</v>
      </c>
      <c r="C97" s="41">
        <v>45425</v>
      </c>
      <c r="D97" s="57">
        <v>398691</v>
      </c>
      <c r="E97" s="57" t="s">
        <v>130</v>
      </c>
      <c r="F97" s="42" t="str">
        <f t="shared" si="2"/>
        <v>나○○</v>
      </c>
      <c r="G97" s="46" t="s">
        <v>21</v>
      </c>
      <c r="H97" s="46">
        <v>31209</v>
      </c>
      <c r="I97" s="59" t="s">
        <v>67</v>
      </c>
      <c r="J97" s="61" t="s">
        <v>83</v>
      </c>
      <c r="K97" s="45">
        <v>86</v>
      </c>
      <c r="L97" s="83">
        <v>45294</v>
      </c>
      <c r="M97" s="83">
        <v>45299</v>
      </c>
      <c r="N97" s="57">
        <f>M97-L97+1</f>
        <v>6</v>
      </c>
      <c r="O97" s="85">
        <v>3587800</v>
      </c>
      <c r="P97" s="53" t="s">
        <v>65</v>
      </c>
      <c r="Q97" s="42"/>
      <c r="R97" s="42"/>
      <c r="S97" s="50"/>
    </row>
    <row r="98" spans="1:19" hidden="1">
      <c r="A98" s="42">
        <v>3</v>
      </c>
      <c r="B98" s="42" t="s">
        <v>129</v>
      </c>
      <c r="C98" s="41">
        <v>45425</v>
      </c>
      <c r="D98" s="57">
        <v>406362</v>
      </c>
      <c r="E98" s="57" t="s">
        <v>131</v>
      </c>
      <c r="F98" s="42" t="str">
        <f t="shared" si="2"/>
        <v>나○○B</v>
      </c>
      <c r="G98" s="57" t="s">
        <v>31</v>
      </c>
      <c r="H98" s="83">
        <v>45294</v>
      </c>
      <c r="I98" s="57" t="s">
        <v>132</v>
      </c>
      <c r="J98" s="61" t="s">
        <v>83</v>
      </c>
      <c r="K98" s="57">
        <v>86</v>
      </c>
      <c r="L98" s="83">
        <v>45294</v>
      </c>
      <c r="M98" s="83">
        <v>45299</v>
      </c>
      <c r="N98" s="57">
        <f>M98-L98+1</f>
        <v>6</v>
      </c>
      <c r="O98" s="85">
        <v>945710</v>
      </c>
      <c r="P98" s="53" t="s">
        <v>65</v>
      </c>
      <c r="Q98" s="42"/>
      <c r="R98" s="42"/>
      <c r="S98" s="51"/>
    </row>
    <row r="99" spans="1:19" hidden="1">
      <c r="A99" s="42">
        <v>4</v>
      </c>
      <c r="B99" s="42" t="s">
        <v>129</v>
      </c>
      <c r="C99" s="41">
        <v>45425</v>
      </c>
      <c r="D99" s="57">
        <v>398691</v>
      </c>
      <c r="E99" s="57" t="s">
        <v>130</v>
      </c>
      <c r="F99" s="42" t="str">
        <f t="shared" si="2"/>
        <v>나○○</v>
      </c>
      <c r="G99" s="46" t="s">
        <v>21</v>
      </c>
      <c r="H99" s="46">
        <v>31209</v>
      </c>
      <c r="I99" s="59" t="s">
        <v>67</v>
      </c>
      <c r="J99" s="61" t="s">
        <v>80</v>
      </c>
      <c r="K99" s="45">
        <v>86</v>
      </c>
      <c r="L99" s="57"/>
      <c r="M99" s="83">
        <v>45302</v>
      </c>
      <c r="N99" s="57">
        <v>1</v>
      </c>
      <c r="O99" s="85">
        <v>18570</v>
      </c>
      <c r="P99" s="53" t="s">
        <v>65</v>
      </c>
      <c r="Q99" s="42"/>
      <c r="R99" s="42"/>
      <c r="S99" s="51"/>
    </row>
    <row r="100" spans="1:19" hidden="1">
      <c r="A100" s="42">
        <v>5</v>
      </c>
      <c r="B100" s="42" t="s">
        <v>129</v>
      </c>
      <c r="C100" s="41">
        <v>45425</v>
      </c>
      <c r="D100" s="45">
        <v>406222</v>
      </c>
      <c r="E100" s="59" t="s">
        <v>81</v>
      </c>
      <c r="F100" s="42" t="str">
        <f t="shared" si="2"/>
        <v>k○○berly</v>
      </c>
      <c r="G100" s="46" t="s">
        <v>21</v>
      </c>
      <c r="H100" s="46">
        <v>35254</v>
      </c>
      <c r="I100" s="59" t="s">
        <v>82</v>
      </c>
      <c r="J100" s="61" t="s">
        <v>80</v>
      </c>
      <c r="K100" s="45">
        <v>86</v>
      </c>
      <c r="L100" s="57"/>
      <c r="M100" s="83">
        <v>45308</v>
      </c>
      <c r="N100" s="57">
        <v>1</v>
      </c>
      <c r="O100" s="84">
        <v>12780</v>
      </c>
      <c r="P100" s="53" t="s">
        <v>65</v>
      </c>
      <c r="Q100" s="42"/>
      <c r="R100" s="42"/>
    </row>
    <row r="101" spans="1:19" hidden="1">
      <c r="A101" s="42">
        <v>6</v>
      </c>
      <c r="B101" s="42" t="s">
        <v>129</v>
      </c>
      <c r="C101" s="41">
        <v>45425</v>
      </c>
      <c r="D101" s="57">
        <v>398691</v>
      </c>
      <c r="E101" s="57" t="s">
        <v>130</v>
      </c>
      <c r="F101" s="42" t="str">
        <f t="shared" si="2"/>
        <v>나○○</v>
      </c>
      <c r="G101" s="46" t="s">
        <v>21</v>
      </c>
      <c r="H101" s="46">
        <v>31209</v>
      </c>
      <c r="I101" s="59" t="s">
        <v>67</v>
      </c>
      <c r="J101" s="61" t="s">
        <v>80</v>
      </c>
      <c r="K101" s="45">
        <v>86</v>
      </c>
      <c r="L101" s="57"/>
      <c r="M101" s="83">
        <v>45309</v>
      </c>
      <c r="N101" s="57">
        <v>1</v>
      </c>
      <c r="O101" s="84">
        <v>12780</v>
      </c>
      <c r="P101" s="53" t="s">
        <v>65</v>
      </c>
      <c r="Q101" s="42"/>
      <c r="R101" s="42"/>
    </row>
    <row r="102" spans="1:19" hidden="1">
      <c r="A102" s="42">
        <v>7</v>
      </c>
      <c r="B102" s="42" t="s">
        <v>129</v>
      </c>
      <c r="C102" s="41">
        <v>45425</v>
      </c>
      <c r="D102" s="45">
        <v>394402</v>
      </c>
      <c r="E102" s="46" t="s">
        <v>63</v>
      </c>
      <c r="F102" s="42" t="str">
        <f t="shared" si="2"/>
        <v>Y○○A</v>
      </c>
      <c r="G102" s="46" t="s">
        <v>21</v>
      </c>
      <c r="H102" s="46">
        <v>44916</v>
      </c>
      <c r="I102" s="59" t="s">
        <v>79</v>
      </c>
      <c r="J102" s="61" t="s">
        <v>80</v>
      </c>
      <c r="K102" s="45">
        <v>86</v>
      </c>
      <c r="L102" s="61"/>
      <c r="M102" s="83">
        <v>45335</v>
      </c>
      <c r="N102" s="57">
        <v>1</v>
      </c>
      <c r="O102" s="84">
        <v>22870</v>
      </c>
      <c r="P102" s="53" t="s">
        <v>65</v>
      </c>
      <c r="Q102" s="42"/>
      <c r="R102" s="42"/>
    </row>
    <row r="103" spans="1:19" hidden="1">
      <c r="A103" s="42">
        <v>8</v>
      </c>
      <c r="B103" s="42" t="s">
        <v>129</v>
      </c>
      <c r="C103" s="41">
        <v>45425</v>
      </c>
      <c r="D103" s="45">
        <v>394402</v>
      </c>
      <c r="E103" s="46" t="s">
        <v>63</v>
      </c>
      <c r="F103" s="42" t="str">
        <f t="shared" si="2"/>
        <v>Y○○A</v>
      </c>
      <c r="G103" s="46" t="s">
        <v>21</v>
      </c>
      <c r="H103" s="46">
        <v>44916</v>
      </c>
      <c r="I103" s="59" t="s">
        <v>79</v>
      </c>
      <c r="J103" s="61" t="s">
        <v>80</v>
      </c>
      <c r="K103" s="45">
        <v>86</v>
      </c>
      <c r="L103" s="61"/>
      <c r="M103" s="83">
        <v>45337</v>
      </c>
      <c r="N103" s="57">
        <v>1</v>
      </c>
      <c r="O103" s="84">
        <v>22860</v>
      </c>
      <c r="P103" s="53" t="s">
        <v>65</v>
      </c>
      <c r="Q103" s="42"/>
      <c r="R103" s="42"/>
    </row>
    <row r="104" spans="1:19" s="52" customFormat="1" hidden="1">
      <c r="A104" s="42">
        <v>9</v>
      </c>
      <c r="B104" s="42" t="s">
        <v>129</v>
      </c>
      <c r="C104" s="41">
        <v>45425</v>
      </c>
      <c r="D104" s="57">
        <v>398691</v>
      </c>
      <c r="E104" s="57" t="s">
        <v>130</v>
      </c>
      <c r="F104" s="42" t="str">
        <f t="shared" si="2"/>
        <v>나○○</v>
      </c>
      <c r="G104" s="46" t="s">
        <v>21</v>
      </c>
      <c r="H104" s="46">
        <v>31209</v>
      </c>
      <c r="I104" s="59" t="s">
        <v>67</v>
      </c>
      <c r="J104" s="61" t="s">
        <v>80</v>
      </c>
      <c r="K104" s="45">
        <v>86</v>
      </c>
      <c r="L104" s="57"/>
      <c r="M104" s="83">
        <v>45342</v>
      </c>
      <c r="N104" s="57">
        <v>1</v>
      </c>
      <c r="O104" s="84">
        <v>12780</v>
      </c>
      <c r="P104" s="53" t="s">
        <v>65</v>
      </c>
      <c r="Q104" s="42"/>
      <c r="R104" s="42"/>
    </row>
    <row r="105" spans="1:19">
      <c r="A105" s="42">
        <v>10</v>
      </c>
      <c r="B105" s="42" t="s">
        <v>129</v>
      </c>
      <c r="C105" s="31">
        <v>45483</v>
      </c>
      <c r="D105" s="86">
        <v>152922</v>
      </c>
      <c r="E105" s="87" t="s">
        <v>133</v>
      </c>
      <c r="F105" s="42" t="str">
        <f t="shared" si="2"/>
        <v>오○○</v>
      </c>
      <c r="G105" s="42" t="s">
        <v>21</v>
      </c>
      <c r="H105" s="41">
        <v>21376</v>
      </c>
      <c r="I105" s="42" t="s">
        <v>46</v>
      </c>
      <c r="J105" s="42" t="s">
        <v>48</v>
      </c>
      <c r="K105" s="42">
        <v>21</v>
      </c>
      <c r="L105" s="41">
        <v>45397</v>
      </c>
      <c r="M105" s="41">
        <v>45414</v>
      </c>
      <c r="N105" s="57">
        <f>M105-L105+1</f>
        <v>18</v>
      </c>
      <c r="O105" s="44">
        <f>40470+35020</f>
        <v>75490</v>
      </c>
      <c r="P105" s="42" t="s">
        <v>62</v>
      </c>
      <c r="Q105" s="42"/>
      <c r="R105" s="17" t="s">
        <v>45</v>
      </c>
      <c r="S105"/>
    </row>
    <row r="106" spans="1:19">
      <c r="A106" s="42">
        <v>11</v>
      </c>
      <c r="B106" s="42" t="s">
        <v>129</v>
      </c>
      <c r="C106" s="31">
        <v>45483</v>
      </c>
      <c r="D106" s="86">
        <v>36380</v>
      </c>
      <c r="E106" s="87" t="s">
        <v>134</v>
      </c>
      <c r="F106" s="42" t="str">
        <f t="shared" si="2"/>
        <v>염○○</v>
      </c>
      <c r="G106" s="42" t="s">
        <v>21</v>
      </c>
      <c r="H106" s="41">
        <v>15846</v>
      </c>
      <c r="I106" s="42" t="s">
        <v>36</v>
      </c>
      <c r="J106" s="42" t="s">
        <v>48</v>
      </c>
      <c r="K106" s="42">
        <v>21</v>
      </c>
      <c r="L106" s="41">
        <v>45398</v>
      </c>
      <c r="M106" s="41">
        <v>45419</v>
      </c>
      <c r="N106" s="57">
        <f t="shared" ref="N106:N113" si="4">M106-L106+1</f>
        <v>22</v>
      </c>
      <c r="O106" s="44">
        <v>400750</v>
      </c>
      <c r="P106" s="42" t="s">
        <v>62</v>
      </c>
      <c r="Q106" s="42"/>
      <c r="R106" s="17" t="s">
        <v>45</v>
      </c>
    </row>
    <row r="107" spans="1:19" hidden="1">
      <c r="A107" s="42">
        <v>12</v>
      </c>
      <c r="B107" s="42" t="s">
        <v>129</v>
      </c>
      <c r="C107" s="31">
        <v>45464</v>
      </c>
      <c r="D107" s="30">
        <v>274864</v>
      </c>
      <c r="E107" s="17" t="s">
        <v>135</v>
      </c>
      <c r="F107" s="42" t="str">
        <f>REPLACE($E107,2,2,"○○")</f>
        <v>염○○</v>
      </c>
      <c r="G107" s="17" t="s">
        <v>31</v>
      </c>
      <c r="H107" s="31">
        <v>16141</v>
      </c>
      <c r="I107" s="17" t="s">
        <v>32</v>
      </c>
      <c r="J107" s="17" t="s">
        <v>48</v>
      </c>
      <c r="K107" s="17">
        <v>21</v>
      </c>
      <c r="L107" s="31">
        <v>45425</v>
      </c>
      <c r="M107" s="31">
        <v>45433</v>
      </c>
      <c r="N107" s="57">
        <f>M107-L107+1</f>
        <v>9</v>
      </c>
      <c r="O107" s="39">
        <v>1428740</v>
      </c>
      <c r="P107" s="17" t="s">
        <v>49</v>
      </c>
      <c r="Q107" s="17"/>
      <c r="R107" s="17" t="s">
        <v>136</v>
      </c>
    </row>
    <row r="108" spans="1:19">
      <c r="A108" s="42">
        <v>13</v>
      </c>
      <c r="B108" s="42" t="s">
        <v>129</v>
      </c>
      <c r="C108" s="31">
        <v>45483</v>
      </c>
      <c r="D108" s="86">
        <v>259459</v>
      </c>
      <c r="E108" s="87" t="s">
        <v>137</v>
      </c>
      <c r="F108" s="42" t="str">
        <f t="shared" si="2"/>
        <v>양○○</v>
      </c>
      <c r="G108" s="42" t="s">
        <v>21</v>
      </c>
      <c r="H108" s="41">
        <v>16291</v>
      </c>
      <c r="I108" s="42" t="s">
        <v>43</v>
      </c>
      <c r="J108" s="42" t="s">
        <v>48</v>
      </c>
      <c r="K108" s="42">
        <v>21</v>
      </c>
      <c r="L108" s="41">
        <v>45432</v>
      </c>
      <c r="M108" s="41">
        <v>45436</v>
      </c>
      <c r="N108" s="57">
        <f t="shared" si="4"/>
        <v>5</v>
      </c>
      <c r="O108" s="44">
        <v>28110</v>
      </c>
      <c r="P108" s="42" t="s">
        <v>62</v>
      </c>
      <c r="Q108" s="42"/>
      <c r="R108" s="42" t="s">
        <v>59</v>
      </c>
    </row>
    <row r="109" spans="1:19" hidden="1">
      <c r="A109" s="65" t="s">
        <v>138</v>
      </c>
      <c r="B109" s="66">
        <v>210</v>
      </c>
      <c r="C109" s="67"/>
      <c r="D109" s="65"/>
      <c r="E109" s="65"/>
      <c r="F109" s="65"/>
      <c r="G109" s="65"/>
      <c r="H109" s="67"/>
      <c r="I109" s="65"/>
      <c r="J109" s="65"/>
      <c r="K109" s="65"/>
      <c r="L109" s="67"/>
      <c r="M109" s="67"/>
      <c r="N109" s="68">
        <f>SUM(N110:N120)</f>
        <v>278</v>
      </c>
      <c r="O109" s="68">
        <f>SUM(O110:O120)</f>
        <v>16214140</v>
      </c>
      <c r="P109" s="15"/>
      <c r="Q109" s="15"/>
      <c r="R109" s="15"/>
      <c r="S109" s="50"/>
    </row>
    <row r="110" spans="1:19" hidden="1">
      <c r="A110" s="17">
        <v>1</v>
      </c>
      <c r="B110" s="17" t="s">
        <v>138</v>
      </c>
      <c r="C110" s="31">
        <v>45464</v>
      </c>
      <c r="D110" s="30">
        <v>346224</v>
      </c>
      <c r="E110" s="17" t="s">
        <v>139</v>
      </c>
      <c r="F110" s="42" t="str">
        <f t="shared" si="2"/>
        <v>편○○</v>
      </c>
      <c r="G110" s="17" t="s">
        <v>21</v>
      </c>
      <c r="H110" s="31">
        <v>13169</v>
      </c>
      <c r="I110" s="17" t="s">
        <v>32</v>
      </c>
      <c r="J110" s="17" t="s">
        <v>48</v>
      </c>
      <c r="K110" s="17">
        <v>21</v>
      </c>
      <c r="L110" s="31">
        <v>45435</v>
      </c>
      <c r="M110" s="31">
        <v>45447</v>
      </c>
      <c r="N110" s="57">
        <f t="shared" si="4"/>
        <v>13</v>
      </c>
      <c r="O110" s="39">
        <v>1432540</v>
      </c>
      <c r="P110" s="17" t="s">
        <v>49</v>
      </c>
      <c r="Q110" s="17"/>
      <c r="R110" s="17" t="s">
        <v>136</v>
      </c>
    </row>
    <row r="111" spans="1:19" hidden="1">
      <c r="A111" s="17">
        <v>2</v>
      </c>
      <c r="B111" s="17" t="s">
        <v>138</v>
      </c>
      <c r="C111" s="31">
        <v>45464</v>
      </c>
      <c r="D111" s="30">
        <v>414572</v>
      </c>
      <c r="E111" s="17" t="s">
        <v>140</v>
      </c>
      <c r="F111" s="17" t="str">
        <f t="shared" si="2"/>
        <v>최○○</v>
      </c>
      <c r="G111" s="17" t="s">
        <v>31</v>
      </c>
      <c r="H111" s="31">
        <v>17884</v>
      </c>
      <c r="I111" s="17" t="s">
        <v>46</v>
      </c>
      <c r="J111" s="17" t="s">
        <v>48</v>
      </c>
      <c r="K111" s="17">
        <v>11</v>
      </c>
      <c r="L111" s="31">
        <v>45433</v>
      </c>
      <c r="M111" s="31">
        <v>45450</v>
      </c>
      <c r="N111" s="17">
        <f t="shared" si="4"/>
        <v>18</v>
      </c>
      <c r="O111" s="39">
        <v>1820030</v>
      </c>
      <c r="P111" s="17" t="s">
        <v>49</v>
      </c>
      <c r="Q111" s="17"/>
      <c r="R111" s="17" t="s">
        <v>136</v>
      </c>
    </row>
    <row r="112" spans="1:19" hidden="1">
      <c r="A112" s="17">
        <v>3</v>
      </c>
      <c r="B112" s="76" t="s">
        <v>138</v>
      </c>
      <c r="C112" s="77">
        <v>45468</v>
      </c>
      <c r="D112" s="75">
        <v>247509</v>
      </c>
      <c r="E112" s="88" t="s">
        <v>141</v>
      </c>
      <c r="F112" s="76" t="str">
        <f t="shared" si="2"/>
        <v>남○○</v>
      </c>
      <c r="G112" s="76" t="s">
        <v>31</v>
      </c>
      <c r="H112" s="77">
        <v>17740</v>
      </c>
      <c r="I112" s="76" t="s">
        <v>125</v>
      </c>
      <c r="J112" s="76" t="s">
        <v>48</v>
      </c>
      <c r="K112" s="76">
        <v>21</v>
      </c>
      <c r="L112" s="77">
        <v>45443</v>
      </c>
      <c r="M112" s="77">
        <v>45453</v>
      </c>
      <c r="N112" s="76">
        <f t="shared" si="4"/>
        <v>11</v>
      </c>
      <c r="O112" s="89">
        <v>495000</v>
      </c>
      <c r="P112" s="76" t="s">
        <v>127</v>
      </c>
      <c r="Q112" s="17"/>
      <c r="R112" s="76" t="s">
        <v>57</v>
      </c>
    </row>
    <row r="113" spans="1:19" hidden="1">
      <c r="A113" s="17">
        <v>4</v>
      </c>
      <c r="B113" s="17" t="s">
        <v>138</v>
      </c>
      <c r="C113" s="31">
        <v>45464</v>
      </c>
      <c r="D113" s="30">
        <v>239615</v>
      </c>
      <c r="E113" s="22" t="s">
        <v>142</v>
      </c>
      <c r="F113" s="17" t="str">
        <f t="shared" si="2"/>
        <v>강○○</v>
      </c>
      <c r="G113" s="17" t="s">
        <v>21</v>
      </c>
      <c r="H113" s="31">
        <v>29245</v>
      </c>
      <c r="I113" s="17" t="s">
        <v>89</v>
      </c>
      <c r="J113" s="17" t="s">
        <v>48</v>
      </c>
      <c r="K113" s="17">
        <v>21</v>
      </c>
      <c r="L113" s="31">
        <v>45442</v>
      </c>
      <c r="M113" s="31">
        <v>45455</v>
      </c>
      <c r="N113" s="17">
        <f t="shared" si="4"/>
        <v>14</v>
      </c>
      <c r="O113" s="39">
        <v>53180</v>
      </c>
      <c r="P113" s="17" t="s">
        <v>104</v>
      </c>
      <c r="Q113" s="17"/>
      <c r="R113" s="17" t="s">
        <v>143</v>
      </c>
      <c r="S113"/>
    </row>
    <row r="114" spans="1:19" hidden="1">
      <c r="A114" s="17">
        <v>5</v>
      </c>
      <c r="B114" s="17" t="s">
        <v>138</v>
      </c>
      <c r="C114" s="31">
        <v>45510</v>
      </c>
      <c r="D114" s="30">
        <v>125024</v>
      </c>
      <c r="E114" s="17" t="s">
        <v>144</v>
      </c>
      <c r="F114" s="17" t="str">
        <f t="shared" si="2"/>
        <v>최○○</v>
      </c>
      <c r="G114" s="17" t="s">
        <v>21</v>
      </c>
      <c r="H114" s="31">
        <v>12847</v>
      </c>
      <c r="I114" s="17" t="s">
        <v>40</v>
      </c>
      <c r="J114" s="17" t="s">
        <v>23</v>
      </c>
      <c r="K114" s="17">
        <v>11</v>
      </c>
      <c r="L114" s="31"/>
      <c r="M114" s="31">
        <v>45455</v>
      </c>
      <c r="N114" s="17">
        <v>1</v>
      </c>
      <c r="O114" s="39">
        <v>110000</v>
      </c>
      <c r="P114" s="17" t="s">
        <v>24</v>
      </c>
      <c r="Q114" s="17"/>
      <c r="R114" s="17" t="s">
        <v>35</v>
      </c>
      <c r="S114"/>
    </row>
    <row r="115" spans="1:19" hidden="1">
      <c r="A115" s="90" t="s">
        <v>145</v>
      </c>
      <c r="B115" s="90" t="s">
        <v>138</v>
      </c>
      <c r="C115" s="91">
        <v>45457</v>
      </c>
      <c r="D115" s="92"/>
      <c r="E115" s="93" t="s">
        <v>146</v>
      </c>
      <c r="F115" s="93" t="str">
        <f>REPLACE($E115,2,2,"○○")</f>
        <v>왕○○스</v>
      </c>
      <c r="G115" s="93"/>
      <c r="H115" s="91"/>
      <c r="I115" s="93"/>
      <c r="J115" s="93" t="s">
        <v>23</v>
      </c>
      <c r="K115" s="93">
        <v>16</v>
      </c>
      <c r="L115" s="91"/>
      <c r="M115" s="91">
        <v>45457</v>
      </c>
      <c r="N115" s="93">
        <v>200</v>
      </c>
      <c r="O115" s="94">
        <v>12000000</v>
      </c>
      <c r="P115" s="93" t="s">
        <v>104</v>
      </c>
      <c r="Q115" s="93"/>
      <c r="R115" s="93" t="s">
        <v>147</v>
      </c>
      <c r="S115"/>
    </row>
    <row r="116" spans="1:19">
      <c r="A116" s="17">
        <v>206</v>
      </c>
      <c r="B116" s="17" t="s">
        <v>138</v>
      </c>
      <c r="C116" s="31">
        <v>45483</v>
      </c>
      <c r="D116" s="30">
        <v>258866</v>
      </c>
      <c r="E116" s="80" t="s">
        <v>148</v>
      </c>
      <c r="F116" s="17" t="str">
        <f>REPLACE($E116,2,2,"○○")</f>
        <v>임○○</v>
      </c>
      <c r="G116" s="17" t="s">
        <v>31</v>
      </c>
      <c r="H116" s="31">
        <v>22935</v>
      </c>
      <c r="I116" s="17" t="s">
        <v>101</v>
      </c>
      <c r="J116" s="17" t="s">
        <v>48</v>
      </c>
      <c r="K116" s="17">
        <v>21</v>
      </c>
      <c r="L116" s="31">
        <v>45446</v>
      </c>
      <c r="M116" s="31">
        <v>45460</v>
      </c>
      <c r="N116" s="17">
        <f>M116-L116+1</f>
        <v>15</v>
      </c>
      <c r="O116" s="39">
        <v>63930</v>
      </c>
      <c r="P116" s="42" t="s">
        <v>62</v>
      </c>
      <c r="Q116" s="17"/>
      <c r="R116" s="17"/>
      <c r="S116"/>
    </row>
    <row r="117" spans="1:19">
      <c r="A117" s="17">
        <v>207</v>
      </c>
      <c r="B117" s="17" t="s">
        <v>138</v>
      </c>
      <c r="C117" s="31">
        <v>45483</v>
      </c>
      <c r="D117" s="30">
        <v>378706</v>
      </c>
      <c r="E117" s="80" t="s">
        <v>149</v>
      </c>
      <c r="F117" s="17" t="str">
        <f>REPLACE($E117,2,2,"○○")</f>
        <v>박○○</v>
      </c>
      <c r="G117" s="17" t="s">
        <v>21</v>
      </c>
      <c r="H117" s="31">
        <v>33696</v>
      </c>
      <c r="I117" s="17" t="s">
        <v>150</v>
      </c>
      <c r="J117" s="17" t="s">
        <v>48</v>
      </c>
      <c r="K117" s="17">
        <v>11</v>
      </c>
      <c r="L117" s="31">
        <v>45460</v>
      </c>
      <c r="M117" s="31">
        <v>45462</v>
      </c>
      <c r="N117" s="17">
        <f>M117-L117+1</f>
        <v>3</v>
      </c>
      <c r="O117" s="39">
        <v>43660</v>
      </c>
      <c r="P117" s="42" t="s">
        <v>62</v>
      </c>
      <c r="Q117" s="17"/>
      <c r="R117" s="17" t="s">
        <v>45</v>
      </c>
      <c r="S117"/>
    </row>
    <row r="118" spans="1:19" hidden="1">
      <c r="A118" s="17">
        <v>208</v>
      </c>
      <c r="B118" s="17" t="s">
        <v>138</v>
      </c>
      <c r="C118" s="31">
        <v>45510</v>
      </c>
      <c r="D118" s="30">
        <v>398757</v>
      </c>
      <c r="E118" s="17" t="s">
        <v>151</v>
      </c>
      <c r="F118" s="17" t="str">
        <f t="shared" si="2"/>
        <v>박○○</v>
      </c>
      <c r="G118" s="17" t="s">
        <v>31</v>
      </c>
      <c r="H118" s="31">
        <v>25196</v>
      </c>
      <c r="I118" s="17" t="s">
        <v>152</v>
      </c>
      <c r="J118" s="17" t="s">
        <v>23</v>
      </c>
      <c r="K118" s="17">
        <v>11</v>
      </c>
      <c r="L118" s="31"/>
      <c r="M118" s="31">
        <v>45468</v>
      </c>
      <c r="N118" s="17">
        <v>1</v>
      </c>
      <c r="O118" s="39">
        <v>56200</v>
      </c>
      <c r="P118" s="17" t="s">
        <v>24</v>
      </c>
      <c r="Q118" s="17"/>
      <c r="R118" s="17" t="s">
        <v>45</v>
      </c>
      <c r="S118"/>
    </row>
    <row r="119" spans="1:19" hidden="1">
      <c r="A119" s="17">
        <v>209</v>
      </c>
      <c r="B119" s="17" t="s">
        <v>138</v>
      </c>
      <c r="C119" s="31">
        <v>45510</v>
      </c>
      <c r="D119" s="30">
        <v>398757</v>
      </c>
      <c r="E119" s="17" t="s">
        <v>151</v>
      </c>
      <c r="F119" s="17" t="str">
        <f t="shared" si="2"/>
        <v>박○○</v>
      </c>
      <c r="G119" s="17" t="s">
        <v>31</v>
      </c>
      <c r="H119" s="31">
        <v>25196</v>
      </c>
      <c r="I119" s="17" t="s">
        <v>56</v>
      </c>
      <c r="J119" s="17" t="s">
        <v>23</v>
      </c>
      <c r="K119" s="17">
        <v>11</v>
      </c>
      <c r="L119" s="31"/>
      <c r="M119" s="31">
        <v>45468</v>
      </c>
      <c r="N119" s="17">
        <v>1</v>
      </c>
      <c r="O119" s="39">
        <v>104300</v>
      </c>
      <c r="P119" s="17" t="s">
        <v>24</v>
      </c>
      <c r="Q119" s="17"/>
      <c r="R119" s="17" t="s">
        <v>45</v>
      </c>
      <c r="S119"/>
    </row>
    <row r="120" spans="1:19" hidden="1">
      <c r="A120" s="17">
        <v>210</v>
      </c>
      <c r="B120" s="17" t="s">
        <v>138</v>
      </c>
      <c r="C120" s="31">
        <v>45510</v>
      </c>
      <c r="D120" s="30">
        <v>398757</v>
      </c>
      <c r="E120" s="17" t="s">
        <v>151</v>
      </c>
      <c r="F120" s="17" t="str">
        <f>REPLACE($E120,2,2,"○○")</f>
        <v>박○○</v>
      </c>
      <c r="G120" s="17" t="s">
        <v>31</v>
      </c>
      <c r="H120" s="31">
        <v>25196</v>
      </c>
      <c r="I120" s="17" t="s">
        <v>152</v>
      </c>
      <c r="J120" s="17" t="s">
        <v>23</v>
      </c>
      <c r="K120" s="17">
        <v>11</v>
      </c>
      <c r="L120" s="31"/>
      <c r="M120" s="31">
        <v>45470</v>
      </c>
      <c r="N120" s="17">
        <v>1</v>
      </c>
      <c r="O120" s="39">
        <v>35300</v>
      </c>
      <c r="P120" s="17" t="s">
        <v>24</v>
      </c>
      <c r="Q120" s="17"/>
      <c r="R120" s="17" t="s">
        <v>45</v>
      </c>
      <c r="S120"/>
    </row>
    <row r="121" spans="1:19" hidden="1">
      <c r="A121" s="65" t="s">
        <v>153</v>
      </c>
      <c r="B121" s="66">
        <v>217</v>
      </c>
      <c r="C121" s="67"/>
      <c r="D121" s="65"/>
      <c r="E121" s="65"/>
      <c r="F121" s="65"/>
      <c r="G121" s="65"/>
      <c r="H121" s="67"/>
      <c r="I121" s="65"/>
      <c r="J121" s="65"/>
      <c r="K121" s="65"/>
      <c r="L121" s="67"/>
      <c r="M121" s="67"/>
      <c r="N121" s="69">
        <f>SUM(N122:N129)</f>
        <v>404</v>
      </c>
      <c r="O121" s="68">
        <f>SUM(O122:O139)</f>
        <v>18335720</v>
      </c>
      <c r="P121" s="15"/>
      <c r="Q121" s="15"/>
      <c r="R121" s="15"/>
      <c r="S121" s="50"/>
    </row>
    <row r="122" spans="1:19">
      <c r="A122" s="17">
        <v>1</v>
      </c>
      <c r="B122" s="17" t="s">
        <v>153</v>
      </c>
      <c r="C122" s="31">
        <v>45511</v>
      </c>
      <c r="D122" s="30">
        <v>124558</v>
      </c>
      <c r="E122" s="80" t="s">
        <v>154</v>
      </c>
      <c r="F122" s="17" t="str">
        <f t="shared" si="2"/>
        <v>박○○</v>
      </c>
      <c r="G122" s="17" t="s">
        <v>21</v>
      </c>
      <c r="H122" s="31">
        <v>22435</v>
      </c>
      <c r="I122" s="17" t="s">
        <v>32</v>
      </c>
      <c r="J122" s="17" t="s">
        <v>48</v>
      </c>
      <c r="K122" s="17">
        <v>21</v>
      </c>
      <c r="L122" s="31">
        <v>45457</v>
      </c>
      <c r="M122" s="31">
        <v>45468</v>
      </c>
      <c r="N122" s="17">
        <f>M122-L122+1</f>
        <v>12</v>
      </c>
      <c r="O122" s="39">
        <v>477910</v>
      </c>
      <c r="P122" s="17" t="s">
        <v>62</v>
      </c>
      <c r="Q122" s="17"/>
      <c r="R122" s="17"/>
      <c r="S122"/>
    </row>
    <row r="123" spans="1:19" hidden="1">
      <c r="A123" s="90" t="s">
        <v>155</v>
      </c>
      <c r="B123" s="90" t="s">
        <v>153</v>
      </c>
      <c r="C123" s="91">
        <v>45504</v>
      </c>
      <c r="D123" s="92"/>
      <c r="E123" s="93" t="s">
        <v>146</v>
      </c>
      <c r="F123" s="93" t="str">
        <f t="shared" si="2"/>
        <v>왕○○스</v>
      </c>
      <c r="G123" s="93"/>
      <c r="H123" s="91"/>
      <c r="I123" s="93"/>
      <c r="J123" s="93" t="s">
        <v>23</v>
      </c>
      <c r="K123" s="93">
        <v>16</v>
      </c>
      <c r="L123" s="91"/>
      <c r="M123" s="91">
        <v>45476</v>
      </c>
      <c r="N123" s="93">
        <v>200</v>
      </c>
      <c r="O123" s="94">
        <v>12000000</v>
      </c>
      <c r="P123" s="93" t="s">
        <v>104</v>
      </c>
      <c r="Q123" s="93"/>
      <c r="R123" s="93" t="s">
        <v>147</v>
      </c>
      <c r="S123"/>
    </row>
    <row r="124" spans="1:19">
      <c r="A124" s="17">
        <v>202</v>
      </c>
      <c r="B124" s="17" t="s">
        <v>153</v>
      </c>
      <c r="C124" s="31">
        <v>45511</v>
      </c>
      <c r="D124" s="30">
        <v>265462</v>
      </c>
      <c r="E124" s="80" t="s">
        <v>156</v>
      </c>
      <c r="F124" s="17" t="str">
        <f t="shared" si="2"/>
        <v>황○○</v>
      </c>
      <c r="G124" s="17" t="s">
        <v>31</v>
      </c>
      <c r="H124" s="31">
        <v>26947</v>
      </c>
      <c r="I124" s="17" t="s">
        <v>46</v>
      </c>
      <c r="J124" s="17" t="s">
        <v>48</v>
      </c>
      <c r="K124" s="17">
        <v>21</v>
      </c>
      <c r="L124" s="31">
        <v>45471</v>
      </c>
      <c r="M124" s="31">
        <v>45481</v>
      </c>
      <c r="N124" s="17">
        <f>M124-L124+1</f>
        <v>11</v>
      </c>
      <c r="O124" s="39">
        <v>35280</v>
      </c>
      <c r="P124" s="17" t="s">
        <v>62</v>
      </c>
      <c r="Q124" s="17"/>
      <c r="R124" s="17"/>
      <c r="S124"/>
    </row>
    <row r="125" spans="1:19" hidden="1">
      <c r="A125" s="17">
        <v>203</v>
      </c>
      <c r="B125" s="17" t="s">
        <v>153</v>
      </c>
      <c r="C125" s="31">
        <v>45504</v>
      </c>
      <c r="D125" s="17">
        <v>247509</v>
      </c>
      <c r="E125" s="17" t="s">
        <v>141</v>
      </c>
      <c r="F125" s="17" t="str">
        <f t="shared" si="2"/>
        <v>남○○</v>
      </c>
      <c r="G125" s="17" t="s">
        <v>31</v>
      </c>
      <c r="H125" s="31">
        <v>17740</v>
      </c>
      <c r="I125" s="17" t="s">
        <v>125</v>
      </c>
      <c r="J125" s="17" t="s">
        <v>48</v>
      </c>
      <c r="K125" s="17">
        <v>21</v>
      </c>
      <c r="L125" s="31">
        <v>45429</v>
      </c>
      <c r="M125" s="31">
        <v>45492</v>
      </c>
      <c r="N125" s="17">
        <f>M125-L125+1</f>
        <v>64</v>
      </c>
      <c r="O125" s="39">
        <v>492330</v>
      </c>
      <c r="P125" s="17" t="s">
        <v>49</v>
      </c>
      <c r="Q125" s="17"/>
      <c r="R125" s="17" t="s">
        <v>136</v>
      </c>
      <c r="S125"/>
    </row>
    <row r="126" spans="1:19" hidden="1">
      <c r="A126" s="17">
        <v>204</v>
      </c>
      <c r="B126" s="76" t="s">
        <v>153</v>
      </c>
      <c r="C126" s="77">
        <v>45504</v>
      </c>
      <c r="D126" s="76">
        <v>247509</v>
      </c>
      <c r="E126" s="76" t="s">
        <v>141</v>
      </c>
      <c r="F126" s="76" t="str">
        <f t="shared" si="2"/>
        <v>남○○</v>
      </c>
      <c r="G126" s="76" t="s">
        <v>31</v>
      </c>
      <c r="H126" s="77">
        <v>17740</v>
      </c>
      <c r="I126" s="76" t="s">
        <v>125</v>
      </c>
      <c r="J126" s="76" t="s">
        <v>48</v>
      </c>
      <c r="K126" s="76">
        <v>21</v>
      </c>
      <c r="L126" s="77">
        <v>45453</v>
      </c>
      <c r="M126" s="77">
        <v>45492</v>
      </c>
      <c r="N126" s="76">
        <v>39</v>
      </c>
      <c r="O126" s="89">
        <v>1755000</v>
      </c>
      <c r="P126" s="76" t="s">
        <v>127</v>
      </c>
      <c r="Q126" s="17"/>
      <c r="R126" s="76" t="s">
        <v>136</v>
      </c>
      <c r="S126">
        <v>1755000</v>
      </c>
    </row>
    <row r="127" spans="1:19" hidden="1">
      <c r="A127" s="17">
        <v>205</v>
      </c>
      <c r="B127" s="17" t="s">
        <v>153</v>
      </c>
      <c r="C127" s="31">
        <v>45504</v>
      </c>
      <c r="D127" s="30">
        <v>84077</v>
      </c>
      <c r="E127" s="17" t="s">
        <v>157</v>
      </c>
      <c r="F127" s="17" t="str">
        <f t="shared" si="2"/>
        <v>변○○</v>
      </c>
      <c r="G127" s="17" t="s">
        <v>21</v>
      </c>
      <c r="H127" s="31">
        <v>12819</v>
      </c>
      <c r="I127" s="17" t="s">
        <v>101</v>
      </c>
      <c r="J127" s="17" t="s">
        <v>48</v>
      </c>
      <c r="K127" s="17">
        <v>21</v>
      </c>
      <c r="L127" s="31">
        <v>45462</v>
      </c>
      <c r="M127" s="31">
        <v>45499</v>
      </c>
      <c r="N127" s="17">
        <f>M127-L127+1</f>
        <v>38</v>
      </c>
      <c r="O127" s="39">
        <v>101370</v>
      </c>
      <c r="P127" s="17" t="s">
        <v>49</v>
      </c>
      <c r="Q127" s="17"/>
      <c r="R127" s="17" t="s">
        <v>136</v>
      </c>
      <c r="S127"/>
    </row>
    <row r="128" spans="1:19" hidden="1">
      <c r="A128" s="17">
        <v>206</v>
      </c>
      <c r="B128" s="76" t="s">
        <v>153</v>
      </c>
      <c r="C128" s="77">
        <v>45502</v>
      </c>
      <c r="D128" s="75">
        <v>84077</v>
      </c>
      <c r="E128" s="76" t="s">
        <v>157</v>
      </c>
      <c r="F128" s="76" t="str">
        <f t="shared" si="2"/>
        <v>변○○</v>
      </c>
      <c r="G128" s="76" t="s">
        <v>21</v>
      </c>
      <c r="H128" s="77">
        <v>12819</v>
      </c>
      <c r="I128" s="76" t="s">
        <v>101</v>
      </c>
      <c r="J128" s="76" t="s">
        <v>48</v>
      </c>
      <c r="K128" s="76">
        <v>21</v>
      </c>
      <c r="L128" s="77">
        <v>45462</v>
      </c>
      <c r="M128" s="77">
        <v>45499</v>
      </c>
      <c r="N128" s="76">
        <v>39</v>
      </c>
      <c r="O128" s="89">
        <v>1710000</v>
      </c>
      <c r="P128" s="76" t="s">
        <v>127</v>
      </c>
      <c r="Q128" s="17"/>
      <c r="R128" s="76" t="s">
        <v>136</v>
      </c>
      <c r="S128">
        <v>1710000</v>
      </c>
    </row>
    <row r="129" spans="1:19" hidden="1">
      <c r="A129" s="17">
        <v>207</v>
      </c>
      <c r="B129" s="17" t="s">
        <v>153</v>
      </c>
      <c r="C129" s="31">
        <v>45510</v>
      </c>
      <c r="D129" s="30">
        <v>398757</v>
      </c>
      <c r="E129" s="17" t="s">
        <v>151</v>
      </c>
      <c r="F129" s="17" t="str">
        <f>REPLACE($E129,2,2,"○○")</f>
        <v>박○○</v>
      </c>
      <c r="G129" s="17" t="s">
        <v>31</v>
      </c>
      <c r="H129" s="31">
        <v>25196</v>
      </c>
      <c r="I129" s="17" t="s">
        <v>152</v>
      </c>
      <c r="J129" s="17" t="s">
        <v>23</v>
      </c>
      <c r="K129" s="17">
        <v>11</v>
      </c>
      <c r="L129" s="31"/>
      <c r="M129" s="31">
        <v>45475</v>
      </c>
      <c r="N129" s="17">
        <v>1</v>
      </c>
      <c r="O129" s="39">
        <v>35300</v>
      </c>
      <c r="P129" s="17" t="s">
        <v>24</v>
      </c>
      <c r="Q129" s="17"/>
      <c r="R129" s="17" t="s">
        <v>45</v>
      </c>
      <c r="S129"/>
    </row>
    <row r="130" spans="1:19" hidden="1">
      <c r="A130" s="17">
        <v>208</v>
      </c>
      <c r="B130" s="17" t="s">
        <v>153</v>
      </c>
      <c r="C130" s="31">
        <v>45510</v>
      </c>
      <c r="D130" s="30">
        <v>398757</v>
      </c>
      <c r="E130" s="17" t="s">
        <v>151</v>
      </c>
      <c r="F130" s="17" t="str">
        <f t="shared" ref="F130:F139" si="5">REPLACE($E130,2,2,"○○")</f>
        <v>박○○</v>
      </c>
      <c r="G130" s="17" t="s">
        <v>31</v>
      </c>
      <c r="H130" s="31">
        <v>25196</v>
      </c>
      <c r="I130" s="17" t="s">
        <v>152</v>
      </c>
      <c r="J130" s="17" t="s">
        <v>23</v>
      </c>
      <c r="K130" s="17">
        <v>11</v>
      </c>
      <c r="L130" s="31"/>
      <c r="M130" s="31">
        <v>45482</v>
      </c>
      <c r="N130" s="17">
        <v>1</v>
      </c>
      <c r="O130" s="39">
        <v>40800</v>
      </c>
      <c r="P130" s="17" t="s">
        <v>24</v>
      </c>
      <c r="Q130" s="17"/>
      <c r="R130" s="17" t="s">
        <v>45</v>
      </c>
      <c r="S130"/>
    </row>
    <row r="131" spans="1:19" hidden="1">
      <c r="A131" s="17">
        <v>209</v>
      </c>
      <c r="B131" s="17" t="s">
        <v>153</v>
      </c>
      <c r="C131" s="31">
        <v>45510</v>
      </c>
      <c r="D131" s="30">
        <v>398757</v>
      </c>
      <c r="E131" s="17" t="s">
        <v>151</v>
      </c>
      <c r="F131" s="17" t="str">
        <f t="shared" si="5"/>
        <v>박○○</v>
      </c>
      <c r="G131" s="17" t="s">
        <v>31</v>
      </c>
      <c r="H131" s="31">
        <v>25196</v>
      </c>
      <c r="I131" s="17" t="s">
        <v>152</v>
      </c>
      <c r="J131" s="17" t="s">
        <v>23</v>
      </c>
      <c r="K131" s="17">
        <v>11</v>
      </c>
      <c r="L131" s="31"/>
      <c r="M131" s="31">
        <v>45484</v>
      </c>
      <c r="N131" s="17">
        <v>1</v>
      </c>
      <c r="O131" s="39">
        <v>35300</v>
      </c>
      <c r="P131" s="17" t="s">
        <v>24</v>
      </c>
      <c r="Q131" s="17"/>
      <c r="R131" s="17" t="s">
        <v>45</v>
      </c>
      <c r="S131"/>
    </row>
    <row r="132" spans="1:19" hidden="1">
      <c r="A132" s="17">
        <v>210</v>
      </c>
      <c r="B132" s="17" t="s">
        <v>153</v>
      </c>
      <c r="C132" s="31">
        <v>45510</v>
      </c>
      <c r="D132" s="30">
        <v>398757</v>
      </c>
      <c r="E132" s="17" t="s">
        <v>151</v>
      </c>
      <c r="F132" s="17" t="str">
        <f t="shared" si="5"/>
        <v>박○○</v>
      </c>
      <c r="G132" s="17" t="s">
        <v>31</v>
      </c>
      <c r="H132" s="31">
        <v>25196</v>
      </c>
      <c r="I132" s="17" t="s">
        <v>152</v>
      </c>
      <c r="J132" s="17" t="s">
        <v>23</v>
      </c>
      <c r="K132" s="17">
        <v>11</v>
      </c>
      <c r="L132" s="31"/>
      <c r="M132" s="31">
        <v>45489</v>
      </c>
      <c r="N132" s="17">
        <v>1</v>
      </c>
      <c r="O132" s="39">
        <f>53900-13100</f>
        <v>40800</v>
      </c>
      <c r="P132" s="17" t="s">
        <v>24</v>
      </c>
      <c r="Q132" s="17"/>
      <c r="R132" s="17" t="s">
        <v>45</v>
      </c>
      <c r="S132"/>
    </row>
    <row r="133" spans="1:19" hidden="1">
      <c r="A133" s="17">
        <v>211</v>
      </c>
      <c r="B133" s="17" t="s">
        <v>153</v>
      </c>
      <c r="C133" s="31">
        <v>45510</v>
      </c>
      <c r="D133" s="30">
        <v>398757</v>
      </c>
      <c r="E133" s="17" t="s">
        <v>151</v>
      </c>
      <c r="F133" s="17" t="str">
        <f t="shared" si="5"/>
        <v>박○○</v>
      </c>
      <c r="G133" s="17" t="s">
        <v>31</v>
      </c>
      <c r="H133" s="31">
        <v>25196</v>
      </c>
      <c r="I133" s="17" t="s">
        <v>152</v>
      </c>
      <c r="J133" s="17" t="s">
        <v>23</v>
      </c>
      <c r="K133" s="17">
        <v>11</v>
      </c>
      <c r="L133" s="31"/>
      <c r="M133" s="31">
        <v>45491</v>
      </c>
      <c r="N133" s="17">
        <v>1</v>
      </c>
      <c r="O133" s="39">
        <v>35300</v>
      </c>
      <c r="P133" s="17" t="s">
        <v>24</v>
      </c>
      <c r="Q133" s="17"/>
      <c r="R133" s="17" t="s">
        <v>45</v>
      </c>
      <c r="S133"/>
    </row>
    <row r="134" spans="1:19" hidden="1">
      <c r="A134" s="17">
        <v>212</v>
      </c>
      <c r="B134" s="17" t="s">
        <v>153</v>
      </c>
      <c r="C134" s="31">
        <v>45510</v>
      </c>
      <c r="D134" s="30">
        <v>373907</v>
      </c>
      <c r="E134" s="17" t="s">
        <v>158</v>
      </c>
      <c r="F134" s="17" t="str">
        <f t="shared" si="5"/>
        <v>고○○</v>
      </c>
      <c r="G134" s="17" t="s">
        <v>21</v>
      </c>
      <c r="H134" s="31">
        <v>16457</v>
      </c>
      <c r="I134" s="17" t="s">
        <v>27</v>
      </c>
      <c r="J134" s="17" t="s">
        <v>23</v>
      </c>
      <c r="K134" s="17">
        <v>13</v>
      </c>
      <c r="L134" s="31"/>
      <c r="M134" s="31">
        <v>45491</v>
      </c>
      <c r="N134" s="17">
        <v>1</v>
      </c>
      <c r="O134" s="39">
        <v>106300</v>
      </c>
      <c r="P134" s="17" t="s">
        <v>24</v>
      </c>
      <c r="Q134" s="17"/>
      <c r="R134" s="17" t="s">
        <v>42</v>
      </c>
      <c r="S134"/>
    </row>
    <row r="135" spans="1:19" hidden="1">
      <c r="A135" s="17">
        <v>213</v>
      </c>
      <c r="B135" s="17" t="s">
        <v>153</v>
      </c>
      <c r="C135" s="31">
        <v>45510</v>
      </c>
      <c r="D135" s="30">
        <v>398757</v>
      </c>
      <c r="E135" s="17" t="s">
        <v>151</v>
      </c>
      <c r="F135" s="17" t="str">
        <f t="shared" si="5"/>
        <v>박○○</v>
      </c>
      <c r="G135" s="17" t="s">
        <v>31</v>
      </c>
      <c r="H135" s="31">
        <v>25196</v>
      </c>
      <c r="I135" s="17" t="s">
        <v>56</v>
      </c>
      <c r="J135" s="17" t="s">
        <v>23</v>
      </c>
      <c r="K135" s="17">
        <v>11</v>
      </c>
      <c r="L135" s="31"/>
      <c r="M135" s="31">
        <v>45496</v>
      </c>
      <c r="N135" s="17">
        <v>1</v>
      </c>
      <c r="O135" s="39">
        <v>7400</v>
      </c>
      <c r="P135" s="17" t="s">
        <v>24</v>
      </c>
      <c r="Q135" s="17"/>
      <c r="R135" s="17" t="s">
        <v>45</v>
      </c>
      <c r="S135"/>
    </row>
    <row r="136" spans="1:19" hidden="1">
      <c r="A136" s="17">
        <v>214</v>
      </c>
      <c r="B136" s="17" t="s">
        <v>153</v>
      </c>
      <c r="C136" s="31">
        <v>45510</v>
      </c>
      <c r="D136" s="30">
        <v>398757</v>
      </c>
      <c r="E136" s="17" t="s">
        <v>151</v>
      </c>
      <c r="F136" s="17" t="str">
        <f t="shared" si="5"/>
        <v>박○○</v>
      </c>
      <c r="G136" s="17" t="s">
        <v>31</v>
      </c>
      <c r="H136" s="31">
        <v>25196</v>
      </c>
      <c r="I136" s="17" t="s">
        <v>152</v>
      </c>
      <c r="J136" s="17" t="s">
        <v>23</v>
      </c>
      <c r="K136" s="17">
        <v>11</v>
      </c>
      <c r="L136" s="31"/>
      <c r="M136" s="31">
        <v>45503</v>
      </c>
      <c r="N136" s="17">
        <v>1</v>
      </c>
      <c r="O136" s="39">
        <v>40800</v>
      </c>
      <c r="P136" s="17" t="s">
        <v>24</v>
      </c>
      <c r="Q136" s="17"/>
      <c r="R136" s="17" t="s">
        <v>45</v>
      </c>
      <c r="S136"/>
    </row>
    <row r="137" spans="1:19">
      <c r="A137" s="17">
        <v>215</v>
      </c>
      <c r="B137" s="17" t="s">
        <v>153</v>
      </c>
      <c r="C137" s="31">
        <v>45511</v>
      </c>
      <c r="D137" s="30">
        <v>185543</v>
      </c>
      <c r="E137" s="80" t="s">
        <v>159</v>
      </c>
      <c r="F137" s="17" t="str">
        <f t="shared" si="5"/>
        <v>박○○</v>
      </c>
      <c r="G137" s="17" t="s">
        <v>21</v>
      </c>
      <c r="H137" s="31">
        <v>15383</v>
      </c>
      <c r="I137" s="17" t="s">
        <v>101</v>
      </c>
      <c r="J137" s="17" t="s">
        <v>48</v>
      </c>
      <c r="K137" s="17">
        <v>11</v>
      </c>
      <c r="L137" s="31">
        <v>45455</v>
      </c>
      <c r="M137" s="31">
        <v>45484</v>
      </c>
      <c r="N137" s="17">
        <f>M137-L137+1</f>
        <v>30</v>
      </c>
      <c r="O137" s="39">
        <v>1000000</v>
      </c>
      <c r="P137" s="17" t="s">
        <v>62</v>
      </c>
      <c r="Q137" s="17"/>
      <c r="R137" s="17"/>
      <c r="S137"/>
    </row>
    <row r="138" spans="1:19">
      <c r="A138" s="17">
        <v>216</v>
      </c>
      <c r="B138" s="17" t="s">
        <v>153</v>
      </c>
      <c r="C138" s="31">
        <v>45511</v>
      </c>
      <c r="D138" s="30">
        <v>383853</v>
      </c>
      <c r="E138" s="17" t="s">
        <v>160</v>
      </c>
      <c r="F138" s="17" t="str">
        <f t="shared" si="5"/>
        <v>카○○다마</v>
      </c>
      <c r="G138" s="17" t="s">
        <v>21</v>
      </c>
      <c r="H138" s="31">
        <v>32089</v>
      </c>
      <c r="I138" s="17" t="s">
        <v>132</v>
      </c>
      <c r="J138" s="17" t="s">
        <v>48</v>
      </c>
      <c r="K138" s="17">
        <v>11</v>
      </c>
      <c r="L138" s="31">
        <v>45491</v>
      </c>
      <c r="M138" s="31">
        <v>45496</v>
      </c>
      <c r="N138" s="17">
        <f>M138-L138+1</f>
        <v>6</v>
      </c>
      <c r="O138" s="39">
        <v>308980</v>
      </c>
      <c r="P138" s="17" t="s">
        <v>62</v>
      </c>
      <c r="Q138" s="17"/>
      <c r="R138" s="17" t="s">
        <v>161</v>
      </c>
      <c r="S138"/>
    </row>
    <row r="139" spans="1:19">
      <c r="A139" s="17">
        <v>217</v>
      </c>
      <c r="B139" s="17" t="s">
        <v>153</v>
      </c>
      <c r="C139" s="31">
        <v>45511</v>
      </c>
      <c r="D139" s="30">
        <v>382223</v>
      </c>
      <c r="E139" s="80" t="s">
        <v>162</v>
      </c>
      <c r="F139" s="17" t="str">
        <f t="shared" si="5"/>
        <v>정○○</v>
      </c>
      <c r="G139" s="17" t="s">
        <v>21</v>
      </c>
      <c r="H139" s="31">
        <v>32908</v>
      </c>
      <c r="I139" s="17" t="s">
        <v>150</v>
      </c>
      <c r="J139" s="17" t="s">
        <v>48</v>
      </c>
      <c r="K139" s="17">
        <v>23</v>
      </c>
      <c r="L139" s="31">
        <v>45501</v>
      </c>
      <c r="M139" s="31">
        <v>45504</v>
      </c>
      <c r="N139" s="17">
        <f>M139-L139+1</f>
        <v>4</v>
      </c>
      <c r="O139" s="39">
        <v>112850</v>
      </c>
      <c r="P139" s="17" t="s">
        <v>62</v>
      </c>
      <c r="Q139" s="17"/>
      <c r="R139" s="17" t="s">
        <v>163</v>
      </c>
      <c r="S139"/>
    </row>
    <row r="140" spans="1:19" hidden="1">
      <c r="A140" s="15" t="s">
        <v>164</v>
      </c>
      <c r="B140" s="95">
        <v>14</v>
      </c>
      <c r="C140" s="96"/>
      <c r="D140" s="97"/>
      <c r="E140" s="15"/>
      <c r="F140" s="15"/>
      <c r="G140" s="15"/>
      <c r="H140" s="96"/>
      <c r="I140" s="15"/>
      <c r="J140" s="15"/>
      <c r="K140" s="15"/>
      <c r="L140" s="96"/>
      <c r="M140" s="96"/>
      <c r="N140" s="98"/>
      <c r="O140" s="98">
        <f>SUM(O142:O155)</f>
        <v>7953800</v>
      </c>
      <c r="P140" s="15"/>
      <c r="Q140" s="15"/>
      <c r="R140" s="15"/>
      <c r="S140"/>
    </row>
    <row r="141" spans="1:19" hidden="1">
      <c r="A141" s="17">
        <v>1</v>
      </c>
      <c r="B141" s="17" t="s">
        <v>164</v>
      </c>
      <c r="C141" s="31">
        <v>45541</v>
      </c>
      <c r="D141" s="30">
        <v>398757</v>
      </c>
      <c r="E141" s="17" t="s">
        <v>151</v>
      </c>
      <c r="F141" s="17" t="str">
        <f>REPLACE($E141,2,2,"○○")</f>
        <v>박○○</v>
      </c>
      <c r="G141" s="17" t="s">
        <v>31</v>
      </c>
      <c r="H141" s="31">
        <v>25196</v>
      </c>
      <c r="I141" s="17" t="s">
        <v>152</v>
      </c>
      <c r="J141" s="17" t="s">
        <v>23</v>
      </c>
      <c r="K141" s="17">
        <v>11</v>
      </c>
      <c r="L141" s="31"/>
      <c r="M141" s="31">
        <v>45505</v>
      </c>
      <c r="N141" s="17">
        <v>1</v>
      </c>
      <c r="O141" s="39">
        <f>35300-33400</f>
        <v>1900</v>
      </c>
      <c r="P141" s="17" t="s">
        <v>24</v>
      </c>
      <c r="Q141" s="17"/>
      <c r="R141" s="17" t="s">
        <v>45</v>
      </c>
    </row>
    <row r="142" spans="1:19" hidden="1">
      <c r="A142" s="17">
        <v>2</v>
      </c>
      <c r="B142" s="17" t="s">
        <v>164</v>
      </c>
      <c r="C142" s="31">
        <v>45524</v>
      </c>
      <c r="D142" s="30">
        <v>214738</v>
      </c>
      <c r="E142" s="17" t="s">
        <v>165</v>
      </c>
      <c r="F142" s="17" t="str">
        <f t="shared" ref="F142:F155" si="6">REPLACE($E142,2,2,"○○")</f>
        <v>정○○</v>
      </c>
      <c r="G142" s="17" t="s">
        <v>21</v>
      </c>
      <c r="H142" s="31">
        <v>13029</v>
      </c>
      <c r="I142" s="17" t="s">
        <v>101</v>
      </c>
      <c r="J142" s="17" t="s">
        <v>48</v>
      </c>
      <c r="K142" s="17">
        <v>21</v>
      </c>
      <c r="L142" s="31">
        <v>45454</v>
      </c>
      <c r="M142" s="31">
        <v>45509</v>
      </c>
      <c r="N142" s="17">
        <f>M142-L142+1</f>
        <v>56</v>
      </c>
      <c r="O142" s="39">
        <v>195090</v>
      </c>
      <c r="P142" s="17" t="s">
        <v>49</v>
      </c>
      <c r="Q142" s="17"/>
      <c r="R142" s="17" t="s">
        <v>136</v>
      </c>
      <c r="S142"/>
    </row>
    <row r="143" spans="1:19" hidden="1">
      <c r="A143" s="17"/>
      <c r="B143" s="76" t="s">
        <v>164</v>
      </c>
      <c r="C143" s="77">
        <v>45505</v>
      </c>
      <c r="D143" s="75">
        <v>214738</v>
      </c>
      <c r="E143" s="76" t="s">
        <v>165</v>
      </c>
      <c r="F143" s="76" t="str">
        <f t="shared" si="6"/>
        <v>정○○</v>
      </c>
      <c r="G143" s="76" t="s">
        <v>21</v>
      </c>
      <c r="H143" s="77">
        <v>13029</v>
      </c>
      <c r="I143" s="76" t="s">
        <v>101</v>
      </c>
      <c r="J143" s="76" t="s">
        <v>48</v>
      </c>
      <c r="K143" s="76">
        <v>21</v>
      </c>
      <c r="L143" s="77">
        <v>45454</v>
      </c>
      <c r="M143" s="77">
        <v>45510</v>
      </c>
      <c r="N143" s="76">
        <f>M143-L143+1</f>
        <v>57</v>
      </c>
      <c r="O143" s="89">
        <v>2500000</v>
      </c>
      <c r="P143" s="76" t="s">
        <v>127</v>
      </c>
      <c r="Q143" s="17"/>
      <c r="R143" s="76" t="s">
        <v>136</v>
      </c>
      <c r="S143"/>
    </row>
    <row r="144" spans="1:19" hidden="1">
      <c r="A144" s="17">
        <v>3</v>
      </c>
      <c r="B144" s="17" t="s">
        <v>164</v>
      </c>
      <c r="C144" s="31">
        <v>45541</v>
      </c>
      <c r="D144" s="30">
        <v>398757</v>
      </c>
      <c r="E144" s="17" t="s">
        <v>151</v>
      </c>
      <c r="F144" s="17" t="str">
        <f>REPLACE($E144,2,2,"○○")</f>
        <v>박○○</v>
      </c>
      <c r="G144" s="17" t="s">
        <v>31</v>
      </c>
      <c r="H144" s="31">
        <v>25196</v>
      </c>
      <c r="I144" s="17" t="s">
        <v>152</v>
      </c>
      <c r="J144" s="17" t="s">
        <v>23</v>
      </c>
      <c r="K144" s="17">
        <v>11</v>
      </c>
      <c r="L144" s="31"/>
      <c r="M144" s="31">
        <v>45513</v>
      </c>
      <c r="N144" s="17">
        <v>1</v>
      </c>
      <c r="O144" s="39">
        <f>40800-20900</f>
        <v>19900</v>
      </c>
      <c r="P144" s="17" t="s">
        <v>24</v>
      </c>
      <c r="Q144" s="17"/>
      <c r="R144" s="17" t="s">
        <v>45</v>
      </c>
    </row>
    <row r="145" spans="1:19" hidden="1">
      <c r="A145" s="17">
        <v>4</v>
      </c>
      <c r="B145" s="17" t="s">
        <v>164</v>
      </c>
      <c r="C145" s="31">
        <v>45524</v>
      </c>
      <c r="D145" s="30">
        <v>68795</v>
      </c>
      <c r="E145" s="17" t="s">
        <v>166</v>
      </c>
      <c r="F145" s="17" t="str">
        <f t="shared" si="6"/>
        <v>진○○</v>
      </c>
      <c r="G145" s="17" t="s">
        <v>21</v>
      </c>
      <c r="H145" s="31">
        <v>13934</v>
      </c>
      <c r="I145" s="17" t="s">
        <v>32</v>
      </c>
      <c r="J145" s="17" t="s">
        <v>48</v>
      </c>
      <c r="K145" s="17">
        <v>13</v>
      </c>
      <c r="L145" s="31">
        <v>45499</v>
      </c>
      <c r="M145" s="31">
        <v>45513</v>
      </c>
      <c r="N145" s="17">
        <f>M145-L145+1</f>
        <v>15</v>
      </c>
      <c r="O145" s="39">
        <v>1888030</v>
      </c>
      <c r="P145" s="17" t="s">
        <v>49</v>
      </c>
      <c r="Q145" s="17"/>
      <c r="R145" s="17" t="s">
        <v>136</v>
      </c>
      <c r="S145"/>
    </row>
    <row r="146" spans="1:19" hidden="1">
      <c r="A146" s="17"/>
      <c r="B146" s="76" t="s">
        <v>164</v>
      </c>
      <c r="C146" s="77">
        <v>45502</v>
      </c>
      <c r="D146" s="75">
        <v>68795</v>
      </c>
      <c r="E146" s="76" t="s">
        <v>166</v>
      </c>
      <c r="F146" s="76" t="str">
        <f t="shared" si="6"/>
        <v>진○○</v>
      </c>
      <c r="G146" s="76" t="s">
        <v>21</v>
      </c>
      <c r="H146" s="77">
        <v>13934</v>
      </c>
      <c r="I146" s="76" t="s">
        <v>32</v>
      </c>
      <c r="J146" s="76" t="s">
        <v>48</v>
      </c>
      <c r="K146" s="76">
        <v>13</v>
      </c>
      <c r="L146" s="77">
        <v>45499</v>
      </c>
      <c r="M146" s="77">
        <v>45513</v>
      </c>
      <c r="N146" s="76">
        <f>M146-L146+1</f>
        <v>15</v>
      </c>
      <c r="O146" s="89">
        <v>655000</v>
      </c>
      <c r="P146" s="76" t="s">
        <v>127</v>
      </c>
      <c r="Q146" s="17"/>
      <c r="R146" s="76" t="s">
        <v>136</v>
      </c>
      <c r="S146"/>
    </row>
    <row r="147" spans="1:19" hidden="1">
      <c r="A147" s="17">
        <v>5</v>
      </c>
      <c r="B147" s="17" t="s">
        <v>164</v>
      </c>
      <c r="C147" s="31">
        <v>45524</v>
      </c>
      <c r="D147" s="30">
        <v>258289</v>
      </c>
      <c r="E147" s="17" t="s">
        <v>167</v>
      </c>
      <c r="F147" s="17" t="str">
        <f t="shared" si="6"/>
        <v>차○○</v>
      </c>
      <c r="G147" s="17" t="s">
        <v>21</v>
      </c>
      <c r="H147" s="31">
        <v>18418</v>
      </c>
      <c r="I147" s="17" t="s">
        <v>56</v>
      </c>
      <c r="J147" s="17" t="s">
        <v>48</v>
      </c>
      <c r="K147" s="17">
        <v>21</v>
      </c>
      <c r="L147" s="31">
        <v>45477</v>
      </c>
      <c r="M147" s="31">
        <v>45513</v>
      </c>
      <c r="N147" s="17">
        <f>M147-L147+1</f>
        <v>37</v>
      </c>
      <c r="O147" s="39">
        <v>68140</v>
      </c>
      <c r="P147" s="17" t="s">
        <v>49</v>
      </c>
      <c r="Q147" s="17"/>
      <c r="R147" s="17" t="s">
        <v>136</v>
      </c>
      <c r="S147"/>
    </row>
    <row r="148" spans="1:19" hidden="1">
      <c r="A148" s="17"/>
      <c r="B148" s="76" t="s">
        <v>164</v>
      </c>
      <c r="C148" s="77">
        <v>45516</v>
      </c>
      <c r="D148" s="75">
        <v>258289</v>
      </c>
      <c r="E148" s="76" t="s">
        <v>167</v>
      </c>
      <c r="F148" s="76" t="str">
        <f t="shared" si="6"/>
        <v>차○○</v>
      </c>
      <c r="G148" s="76" t="s">
        <v>21</v>
      </c>
      <c r="H148" s="77">
        <v>18418</v>
      </c>
      <c r="I148" s="76" t="s">
        <v>56</v>
      </c>
      <c r="J148" s="76" t="s">
        <v>48</v>
      </c>
      <c r="K148" s="76">
        <v>21</v>
      </c>
      <c r="L148" s="77">
        <v>45497</v>
      </c>
      <c r="M148" s="77">
        <v>45513</v>
      </c>
      <c r="N148" s="76">
        <f>M148-L148+1</f>
        <v>17</v>
      </c>
      <c r="O148" s="89">
        <v>1920000</v>
      </c>
      <c r="P148" s="76" t="s">
        <v>111</v>
      </c>
      <c r="Q148" s="17"/>
      <c r="R148" s="76" t="s">
        <v>136</v>
      </c>
      <c r="S148"/>
    </row>
    <row r="149" spans="1:19" hidden="1">
      <c r="A149" s="17">
        <v>6</v>
      </c>
      <c r="B149" s="17" t="s">
        <v>164</v>
      </c>
      <c r="C149" s="31">
        <v>45541</v>
      </c>
      <c r="D149" s="30">
        <v>398757</v>
      </c>
      <c r="E149" s="17" t="s">
        <v>151</v>
      </c>
      <c r="F149" s="17" t="str">
        <f t="shared" si="6"/>
        <v>박○○</v>
      </c>
      <c r="G149" s="17" t="s">
        <v>31</v>
      </c>
      <c r="H149" s="31">
        <v>25196</v>
      </c>
      <c r="I149" s="17" t="s">
        <v>152</v>
      </c>
      <c r="J149" s="17" t="s">
        <v>23</v>
      </c>
      <c r="K149" s="17">
        <v>11</v>
      </c>
      <c r="L149" s="31"/>
      <c r="M149" s="31">
        <v>45518</v>
      </c>
      <c r="N149" s="17">
        <v>1</v>
      </c>
      <c r="O149" s="39">
        <v>40800</v>
      </c>
      <c r="P149" s="17" t="s">
        <v>24</v>
      </c>
      <c r="Q149" s="17"/>
      <c r="R149" s="17" t="s">
        <v>45</v>
      </c>
    </row>
    <row r="150" spans="1:19" hidden="1">
      <c r="A150" s="17">
        <v>7</v>
      </c>
      <c r="B150" s="17" t="s">
        <v>164</v>
      </c>
      <c r="C150" s="31">
        <v>45541</v>
      </c>
      <c r="D150" s="30">
        <v>398757</v>
      </c>
      <c r="E150" s="17" t="s">
        <v>151</v>
      </c>
      <c r="F150" s="17" t="str">
        <f t="shared" si="6"/>
        <v>박○○</v>
      </c>
      <c r="G150" s="17" t="s">
        <v>31</v>
      </c>
      <c r="H150" s="31">
        <v>25196</v>
      </c>
      <c r="I150" s="17" t="s">
        <v>152</v>
      </c>
      <c r="J150" s="17" t="s">
        <v>23</v>
      </c>
      <c r="K150" s="17">
        <v>11</v>
      </c>
      <c r="L150" s="31"/>
      <c r="M150" s="31">
        <v>45523</v>
      </c>
      <c r="N150" s="17">
        <v>1</v>
      </c>
      <c r="O150" s="39">
        <v>29000</v>
      </c>
      <c r="P150" s="17" t="s">
        <v>24</v>
      </c>
      <c r="Q150" s="17"/>
      <c r="R150" s="17" t="s">
        <v>45</v>
      </c>
    </row>
    <row r="151" spans="1:19" hidden="1">
      <c r="A151" s="17">
        <v>8</v>
      </c>
      <c r="B151" s="17" t="s">
        <v>164</v>
      </c>
      <c r="C151" s="31">
        <v>45541</v>
      </c>
      <c r="D151" s="99">
        <v>394167</v>
      </c>
      <c r="E151" s="100" t="s">
        <v>168</v>
      </c>
      <c r="F151" s="100" t="str">
        <f t="shared" si="6"/>
        <v>김○○</v>
      </c>
      <c r="G151" s="100" t="s">
        <v>21</v>
      </c>
      <c r="H151" s="31">
        <v>21819</v>
      </c>
      <c r="I151" s="100" t="s">
        <v>40</v>
      </c>
      <c r="J151" s="17" t="s">
        <v>23</v>
      </c>
      <c r="K151" s="17" t="s">
        <v>169</v>
      </c>
      <c r="L151" s="101"/>
      <c r="M151" s="31">
        <v>45531</v>
      </c>
      <c r="N151" s="17">
        <v>1</v>
      </c>
      <c r="O151" s="102">
        <v>110000</v>
      </c>
      <c r="P151" s="17" t="s">
        <v>24</v>
      </c>
      <c r="Q151" s="17"/>
      <c r="R151" s="17" t="s">
        <v>91</v>
      </c>
    </row>
    <row r="152" spans="1:19" hidden="1">
      <c r="A152" s="17">
        <v>9</v>
      </c>
      <c r="B152" s="17" t="s">
        <v>164</v>
      </c>
      <c r="C152" s="31">
        <v>45541</v>
      </c>
      <c r="D152" s="99">
        <v>394167</v>
      </c>
      <c r="E152" s="100" t="s">
        <v>168</v>
      </c>
      <c r="F152" s="100" t="str">
        <f t="shared" si="6"/>
        <v>김○○</v>
      </c>
      <c r="G152" s="100" t="s">
        <v>21</v>
      </c>
      <c r="H152" s="31">
        <v>21819</v>
      </c>
      <c r="I152" s="17" t="s">
        <v>170</v>
      </c>
      <c r="J152" s="17" t="s">
        <v>23</v>
      </c>
      <c r="K152" s="17">
        <v>11</v>
      </c>
      <c r="L152" s="31"/>
      <c r="M152" s="31">
        <v>45531</v>
      </c>
      <c r="N152" s="17">
        <v>1</v>
      </c>
      <c r="O152" s="39">
        <v>8600</v>
      </c>
      <c r="P152" s="17" t="s">
        <v>24</v>
      </c>
      <c r="Q152" s="17"/>
      <c r="R152" s="17" t="s">
        <v>91</v>
      </c>
    </row>
    <row r="153" spans="1:19" hidden="1">
      <c r="A153" s="17">
        <v>10</v>
      </c>
      <c r="B153" s="17" t="s">
        <v>164</v>
      </c>
      <c r="C153" s="31">
        <v>45541</v>
      </c>
      <c r="D153" s="99">
        <v>394167</v>
      </c>
      <c r="E153" s="100" t="s">
        <v>168</v>
      </c>
      <c r="F153" s="100" t="str">
        <f t="shared" si="6"/>
        <v>김○○</v>
      </c>
      <c r="G153" s="100" t="s">
        <v>21</v>
      </c>
      <c r="H153" s="31">
        <v>21819</v>
      </c>
      <c r="I153" s="17" t="s">
        <v>170</v>
      </c>
      <c r="J153" s="17" t="s">
        <v>23</v>
      </c>
      <c r="K153" s="17">
        <v>11</v>
      </c>
      <c r="L153" s="31"/>
      <c r="M153" s="31">
        <v>45532</v>
      </c>
      <c r="N153" s="17">
        <v>1</v>
      </c>
      <c r="O153" s="39">
        <v>7400</v>
      </c>
      <c r="P153" s="17" t="s">
        <v>24</v>
      </c>
      <c r="Q153" s="17"/>
      <c r="R153" s="17" t="s">
        <v>91</v>
      </c>
    </row>
    <row r="154" spans="1:19">
      <c r="A154" s="17">
        <v>11</v>
      </c>
      <c r="B154" s="17" t="s">
        <v>164</v>
      </c>
      <c r="C154" s="31">
        <v>45541</v>
      </c>
      <c r="D154" s="30">
        <v>356637</v>
      </c>
      <c r="E154" s="17" t="s">
        <v>171</v>
      </c>
      <c r="F154" s="17" t="str">
        <f t="shared" si="6"/>
        <v>차○○</v>
      </c>
      <c r="G154" s="100" t="s">
        <v>31</v>
      </c>
      <c r="H154" s="31">
        <v>20831</v>
      </c>
      <c r="I154" s="17" t="s">
        <v>172</v>
      </c>
      <c r="J154" s="17" t="s">
        <v>48</v>
      </c>
      <c r="K154" s="17">
        <v>21</v>
      </c>
      <c r="L154" s="31">
        <v>45512</v>
      </c>
      <c r="M154" s="31">
        <v>45517</v>
      </c>
      <c r="N154" s="17">
        <f>M154-L154+1</f>
        <v>6</v>
      </c>
      <c r="O154" s="39">
        <v>11840</v>
      </c>
      <c r="P154" s="17" t="s">
        <v>62</v>
      </c>
      <c r="Q154" s="17"/>
      <c r="R154" s="17" t="s">
        <v>45</v>
      </c>
      <c r="S154"/>
    </row>
    <row r="155" spans="1:19">
      <c r="A155" s="17">
        <v>12</v>
      </c>
      <c r="B155" s="17" t="s">
        <v>164</v>
      </c>
      <c r="C155" s="31">
        <v>45541</v>
      </c>
      <c r="D155" s="30">
        <v>66282</v>
      </c>
      <c r="E155" s="17" t="s">
        <v>173</v>
      </c>
      <c r="F155" s="17" t="str">
        <f t="shared" si="6"/>
        <v>장○○</v>
      </c>
      <c r="G155" s="100" t="s">
        <v>21</v>
      </c>
      <c r="H155" s="31">
        <v>15709</v>
      </c>
      <c r="I155" s="17" t="s">
        <v>101</v>
      </c>
      <c r="J155" s="17" t="s">
        <v>48</v>
      </c>
      <c r="K155" s="17">
        <v>13</v>
      </c>
      <c r="L155" s="31">
        <v>45515</v>
      </c>
      <c r="M155" s="31">
        <v>45527</v>
      </c>
      <c r="N155" s="17">
        <f>M155-L155+1</f>
        <v>13</v>
      </c>
      <c r="O155" s="39">
        <v>500000</v>
      </c>
      <c r="P155" s="17" t="s">
        <v>62</v>
      </c>
      <c r="Q155" s="17"/>
      <c r="R155" s="17"/>
      <c r="S155"/>
    </row>
    <row r="156" spans="1:19" hidden="1">
      <c r="A156" s="17">
        <v>13</v>
      </c>
      <c r="B156" s="17" t="s">
        <v>164</v>
      </c>
      <c r="C156" s="31">
        <v>45524</v>
      </c>
      <c r="D156" s="30">
        <v>414839</v>
      </c>
      <c r="E156" s="17" t="s">
        <v>174</v>
      </c>
      <c r="F156" s="17" t="str">
        <f>REPLACE($E156,2,2,"○○")</f>
        <v>유○○</v>
      </c>
      <c r="G156" s="17" t="s">
        <v>31</v>
      </c>
      <c r="H156" s="31">
        <v>17067</v>
      </c>
      <c r="I156" s="17" t="s">
        <v>36</v>
      </c>
      <c r="J156" s="17" t="s">
        <v>48</v>
      </c>
      <c r="K156" s="17">
        <v>21</v>
      </c>
      <c r="L156" s="31">
        <v>45475</v>
      </c>
      <c r="M156" s="31">
        <v>45524</v>
      </c>
      <c r="N156" s="17">
        <f>M156-L156+1</f>
        <v>50</v>
      </c>
      <c r="O156" s="39">
        <v>137290</v>
      </c>
      <c r="P156" s="17" t="s">
        <v>49</v>
      </c>
      <c r="Q156" s="17"/>
      <c r="R156" s="17" t="s">
        <v>136</v>
      </c>
      <c r="S156"/>
    </row>
    <row r="157" spans="1:19" hidden="1">
      <c r="A157" s="17"/>
      <c r="B157" s="76" t="s">
        <v>164</v>
      </c>
      <c r="C157" s="77">
        <v>45530</v>
      </c>
      <c r="D157" s="75">
        <v>414839</v>
      </c>
      <c r="E157" s="76" t="s">
        <v>174</v>
      </c>
      <c r="F157" s="76" t="str">
        <f>REPLACE($E157,2,2,"○○")</f>
        <v>유○○</v>
      </c>
      <c r="G157" s="76" t="s">
        <v>31</v>
      </c>
      <c r="H157" s="77">
        <v>17067</v>
      </c>
      <c r="I157" s="76" t="s">
        <v>36</v>
      </c>
      <c r="J157" s="76" t="s">
        <v>48</v>
      </c>
      <c r="K157" s="76">
        <v>21</v>
      </c>
      <c r="L157" s="77">
        <v>45490</v>
      </c>
      <c r="M157" s="77">
        <v>45512</v>
      </c>
      <c r="N157" s="76">
        <f>M157-L157+1</f>
        <v>23</v>
      </c>
      <c r="O157" s="89">
        <v>2760000</v>
      </c>
      <c r="P157" s="76" t="s">
        <v>111</v>
      </c>
      <c r="Q157" s="17"/>
      <c r="R157" s="76" t="s">
        <v>136</v>
      </c>
      <c r="S157"/>
    </row>
    <row r="158" spans="1:19" hidden="1">
      <c r="A158" s="17">
        <v>14</v>
      </c>
      <c r="B158" s="17" t="s">
        <v>164</v>
      </c>
      <c r="C158" s="31">
        <v>45533</v>
      </c>
      <c r="D158" s="30">
        <v>406556</v>
      </c>
      <c r="E158" s="17" t="s">
        <v>175</v>
      </c>
      <c r="F158" s="17" t="str">
        <f>REPLACE($E158,2,2,"○○")</f>
        <v>황○○</v>
      </c>
      <c r="G158" s="17" t="s">
        <v>21</v>
      </c>
      <c r="H158" s="31">
        <v>32347</v>
      </c>
      <c r="I158" s="17" t="s">
        <v>150</v>
      </c>
      <c r="J158" s="17" t="s">
        <v>48</v>
      </c>
      <c r="K158" s="17">
        <v>11</v>
      </c>
      <c r="L158" s="31">
        <v>45523</v>
      </c>
      <c r="M158" s="31">
        <v>45530</v>
      </c>
      <c r="N158" s="17">
        <f>M158-L158+1</f>
        <v>8</v>
      </c>
      <c r="O158" s="39">
        <v>1000000</v>
      </c>
      <c r="P158" s="17" t="s">
        <v>49</v>
      </c>
      <c r="Q158" s="17"/>
      <c r="R158" s="17" t="s">
        <v>176</v>
      </c>
      <c r="S158"/>
    </row>
    <row r="159" spans="1:19" hidden="1">
      <c r="A159" s="15" t="s">
        <v>177</v>
      </c>
      <c r="B159" s="95">
        <v>8</v>
      </c>
      <c r="C159" s="96"/>
      <c r="D159" s="97"/>
      <c r="E159" s="15"/>
      <c r="F159" s="15"/>
      <c r="G159" s="15"/>
      <c r="H159" s="96"/>
      <c r="I159" s="15"/>
      <c r="J159" s="15"/>
      <c r="K159" s="15"/>
      <c r="L159" s="96"/>
      <c r="M159" s="96"/>
      <c r="N159" s="98"/>
      <c r="O159" s="98"/>
      <c r="P159" s="15"/>
      <c r="Q159" s="15"/>
      <c r="R159" s="15"/>
      <c r="S159"/>
    </row>
    <row r="160" spans="1:19">
      <c r="A160" s="17">
        <v>1</v>
      </c>
      <c r="B160" s="17" t="s">
        <v>177</v>
      </c>
      <c r="C160" s="31"/>
      <c r="D160" s="38">
        <v>66282</v>
      </c>
      <c r="E160" s="17" t="s">
        <v>173</v>
      </c>
      <c r="F160" s="17" t="str">
        <f t="shared" ref="F160:F168" si="7">REPLACE($E160,2,2,"○○")</f>
        <v>장○○</v>
      </c>
      <c r="G160" s="17" t="s">
        <v>21</v>
      </c>
      <c r="H160" s="31">
        <v>15709</v>
      </c>
      <c r="I160" s="17" t="s">
        <v>101</v>
      </c>
      <c r="J160" s="17" t="s">
        <v>48</v>
      </c>
      <c r="K160" s="17">
        <v>13</v>
      </c>
      <c r="L160" s="31">
        <v>45515</v>
      </c>
      <c r="M160" s="31">
        <v>45527</v>
      </c>
      <c r="N160" s="17">
        <f>M160-L160+1</f>
        <v>13</v>
      </c>
      <c r="O160" s="39">
        <v>500000</v>
      </c>
      <c r="P160" s="17" t="s">
        <v>62</v>
      </c>
      <c r="Q160" s="17"/>
      <c r="R160" s="17"/>
      <c r="S160"/>
    </row>
    <row r="161" spans="1:19" s="52" customFormat="1" hidden="1">
      <c r="A161" s="17">
        <v>2</v>
      </c>
      <c r="B161" s="17" t="s">
        <v>177</v>
      </c>
      <c r="C161" s="31"/>
      <c r="D161" s="38">
        <v>10256</v>
      </c>
      <c r="E161" s="17" t="s">
        <v>178</v>
      </c>
      <c r="F161" s="17" t="str">
        <f t="shared" si="7"/>
        <v>양○○</v>
      </c>
      <c r="G161" s="17" t="s">
        <v>31</v>
      </c>
      <c r="H161" s="31">
        <v>26343</v>
      </c>
      <c r="I161" s="17" t="s">
        <v>101</v>
      </c>
      <c r="J161" s="17" t="s">
        <v>48</v>
      </c>
      <c r="K161" s="17">
        <v>21</v>
      </c>
      <c r="L161" s="31">
        <v>45502</v>
      </c>
      <c r="M161" s="31">
        <v>45541</v>
      </c>
      <c r="N161" s="17">
        <f>M161-L161+1</f>
        <v>40</v>
      </c>
      <c r="O161" s="39">
        <v>182780</v>
      </c>
      <c r="P161" s="17" t="s">
        <v>49</v>
      </c>
      <c r="Q161" s="17"/>
      <c r="R161" s="17" t="s">
        <v>136</v>
      </c>
    </row>
    <row r="162" spans="1:19" s="52" customFormat="1" hidden="1">
      <c r="A162" s="17"/>
      <c r="B162" s="76" t="s">
        <v>177</v>
      </c>
      <c r="C162" s="77"/>
      <c r="D162" s="103">
        <v>10256</v>
      </c>
      <c r="E162" s="76" t="s">
        <v>178</v>
      </c>
      <c r="F162" s="76" t="str">
        <f t="shared" si="7"/>
        <v>양○○</v>
      </c>
      <c r="G162" s="76" t="s">
        <v>31</v>
      </c>
      <c r="H162" s="77">
        <v>26343</v>
      </c>
      <c r="I162" s="76" t="s">
        <v>101</v>
      </c>
      <c r="J162" s="76" t="s">
        <v>48</v>
      </c>
      <c r="K162" s="76">
        <v>21</v>
      </c>
      <c r="L162" s="31">
        <v>45502</v>
      </c>
      <c r="M162" s="77">
        <v>45524</v>
      </c>
      <c r="N162" s="76">
        <f>M162-L162+1</f>
        <v>23</v>
      </c>
      <c r="O162" s="89">
        <v>2760000</v>
      </c>
      <c r="P162" s="76" t="s">
        <v>111</v>
      </c>
      <c r="Q162" s="17"/>
      <c r="R162" s="76" t="s">
        <v>136</v>
      </c>
    </row>
    <row r="163" spans="1:19">
      <c r="A163" s="17">
        <v>3</v>
      </c>
      <c r="B163" s="17" t="s">
        <v>177</v>
      </c>
      <c r="C163" s="31">
        <v>45569</v>
      </c>
      <c r="D163" s="38">
        <v>62023</v>
      </c>
      <c r="E163" s="17" t="s">
        <v>179</v>
      </c>
      <c r="F163" s="17" t="str">
        <f t="shared" si="7"/>
        <v>최○○</v>
      </c>
      <c r="G163" s="17" t="s">
        <v>31</v>
      </c>
      <c r="H163" s="31">
        <v>21293</v>
      </c>
      <c r="I163" s="17" t="s">
        <v>101</v>
      </c>
      <c r="J163" s="17" t="s">
        <v>48</v>
      </c>
      <c r="K163" s="17" t="s">
        <v>180</v>
      </c>
      <c r="L163" s="31">
        <v>45511</v>
      </c>
      <c r="M163" s="31">
        <v>45545</v>
      </c>
      <c r="N163" s="17">
        <f>M163-L163+1</f>
        <v>35</v>
      </c>
      <c r="O163" s="39">
        <v>179660</v>
      </c>
      <c r="P163" s="17" t="s">
        <v>62</v>
      </c>
      <c r="Q163" s="17"/>
      <c r="R163" s="17"/>
      <c r="S163"/>
    </row>
    <row r="164" spans="1:19" hidden="1">
      <c r="A164" s="17">
        <v>4</v>
      </c>
      <c r="B164" s="17" t="s">
        <v>177</v>
      </c>
      <c r="C164" s="31"/>
      <c r="D164" s="38">
        <v>394167</v>
      </c>
      <c r="E164" s="17" t="s">
        <v>168</v>
      </c>
      <c r="F164" s="17" t="str">
        <f t="shared" si="7"/>
        <v>김○○</v>
      </c>
      <c r="G164" s="17" t="s">
        <v>21</v>
      </c>
      <c r="H164" s="31">
        <v>21819</v>
      </c>
      <c r="I164" s="17" t="s">
        <v>170</v>
      </c>
      <c r="J164" s="17" t="s">
        <v>23</v>
      </c>
      <c r="K164" s="17">
        <v>11</v>
      </c>
      <c r="L164" s="31"/>
      <c r="M164" s="31">
        <v>45545</v>
      </c>
      <c r="N164" s="17">
        <v>1</v>
      </c>
      <c r="O164" s="39">
        <v>7400</v>
      </c>
      <c r="P164" s="17" t="s">
        <v>24</v>
      </c>
      <c r="Q164" s="17"/>
      <c r="R164" s="17"/>
      <c r="S164"/>
    </row>
    <row r="165" spans="1:19">
      <c r="A165" s="17">
        <v>5</v>
      </c>
      <c r="B165" s="17" t="s">
        <v>181</v>
      </c>
      <c r="C165" s="31">
        <v>45569</v>
      </c>
      <c r="D165" s="38">
        <v>394167</v>
      </c>
      <c r="E165" s="17" t="s">
        <v>168</v>
      </c>
      <c r="F165" s="17" t="str">
        <f t="shared" si="7"/>
        <v>김○○</v>
      </c>
      <c r="G165" s="17" t="s">
        <v>21</v>
      </c>
      <c r="H165" s="31">
        <v>21819</v>
      </c>
      <c r="I165" s="17" t="s">
        <v>27</v>
      </c>
      <c r="J165" s="17" t="s">
        <v>23</v>
      </c>
      <c r="K165" s="17">
        <v>11</v>
      </c>
      <c r="L165" s="31"/>
      <c r="M165" s="31">
        <v>45546</v>
      </c>
      <c r="N165" s="17">
        <v>1</v>
      </c>
      <c r="O165" s="39">
        <v>141790</v>
      </c>
      <c r="P165" s="17" t="s">
        <v>62</v>
      </c>
      <c r="Q165" s="17"/>
      <c r="R165" s="17"/>
      <c r="S165"/>
    </row>
    <row r="166" spans="1:19">
      <c r="A166" s="17">
        <v>6</v>
      </c>
      <c r="B166" s="17" t="s">
        <v>181</v>
      </c>
      <c r="C166" s="31">
        <v>45569</v>
      </c>
      <c r="D166" s="38">
        <v>357041</v>
      </c>
      <c r="E166" s="17" t="s">
        <v>182</v>
      </c>
      <c r="F166" s="17" t="str">
        <f t="shared" si="7"/>
        <v>장○○</v>
      </c>
      <c r="G166" s="17" t="s">
        <v>31</v>
      </c>
      <c r="H166" s="31">
        <v>17139</v>
      </c>
      <c r="I166" s="17" t="s">
        <v>32</v>
      </c>
      <c r="J166" s="17" t="s">
        <v>48</v>
      </c>
      <c r="K166" s="17">
        <v>21</v>
      </c>
      <c r="L166" s="31">
        <v>45539</v>
      </c>
      <c r="M166" s="31">
        <v>45562</v>
      </c>
      <c r="N166" s="17">
        <f>M166-L166+1</f>
        <v>24</v>
      </c>
      <c r="O166" s="39">
        <v>19280</v>
      </c>
      <c r="P166" s="17" t="s">
        <v>62</v>
      </c>
      <c r="Q166" s="17"/>
      <c r="R166" s="17"/>
      <c r="S166"/>
    </row>
    <row r="167" spans="1:19" s="52" customFormat="1">
      <c r="A167" s="17">
        <v>7</v>
      </c>
      <c r="B167" s="17" t="s">
        <v>181</v>
      </c>
      <c r="C167" s="31">
        <v>45569</v>
      </c>
      <c r="D167" s="38">
        <v>275087</v>
      </c>
      <c r="E167" s="17" t="s">
        <v>183</v>
      </c>
      <c r="F167" s="17" t="str">
        <f t="shared" si="7"/>
        <v>양○○</v>
      </c>
      <c r="G167" s="17" t="s">
        <v>31</v>
      </c>
      <c r="H167" s="31">
        <v>24670</v>
      </c>
      <c r="I167" s="17" t="s">
        <v>101</v>
      </c>
      <c r="J167" s="17" t="s">
        <v>48</v>
      </c>
      <c r="K167" s="17">
        <v>21</v>
      </c>
      <c r="L167" s="31">
        <v>45549</v>
      </c>
      <c r="M167" s="31">
        <v>45562</v>
      </c>
      <c r="N167" s="17">
        <f>M167-L167+1</f>
        <v>14</v>
      </c>
      <c r="O167" s="39">
        <v>45860</v>
      </c>
      <c r="P167" s="17" t="s">
        <v>62</v>
      </c>
      <c r="Q167" s="17"/>
      <c r="R167" s="17"/>
    </row>
    <row r="168" spans="1:19">
      <c r="A168" s="17">
        <v>8</v>
      </c>
      <c r="B168" s="17" t="s">
        <v>181</v>
      </c>
      <c r="C168" s="31"/>
      <c r="D168" s="38">
        <v>207251</v>
      </c>
      <c r="E168" s="17" t="s">
        <v>184</v>
      </c>
      <c r="F168" s="17" t="str">
        <f t="shared" si="7"/>
        <v>박○○</v>
      </c>
      <c r="G168" s="17" t="s">
        <v>31</v>
      </c>
      <c r="H168" s="31">
        <v>16567</v>
      </c>
      <c r="I168" s="17" t="s">
        <v>101</v>
      </c>
      <c r="J168" s="17" t="s">
        <v>48</v>
      </c>
      <c r="K168" s="17">
        <v>11</v>
      </c>
      <c r="L168" s="31">
        <v>45524</v>
      </c>
      <c r="M168" s="31">
        <v>45548</v>
      </c>
      <c r="N168" s="17">
        <f>M168-L168+1</f>
        <v>25</v>
      </c>
      <c r="O168" s="39">
        <v>959640</v>
      </c>
      <c r="P168" s="17" t="s">
        <v>62</v>
      </c>
      <c r="Q168" s="17"/>
      <c r="R168" s="17"/>
      <c r="S168"/>
    </row>
    <row r="169" spans="1:19" hidden="1">
      <c r="A169" s="15" t="s">
        <v>185</v>
      </c>
      <c r="B169" s="95">
        <v>8</v>
      </c>
      <c r="C169" s="96"/>
      <c r="D169" s="97"/>
      <c r="E169" s="15"/>
      <c r="F169" s="15"/>
      <c r="G169" s="15"/>
      <c r="H169" s="96"/>
      <c r="I169" s="15"/>
      <c r="J169" s="15"/>
      <c r="K169" s="15"/>
      <c r="L169" s="96"/>
      <c r="M169" s="96"/>
      <c r="N169" s="98"/>
      <c r="O169" s="98"/>
      <c r="P169" s="15"/>
      <c r="Q169" s="15"/>
      <c r="R169" s="15"/>
      <c r="S169"/>
    </row>
    <row r="170" spans="1:19" s="52" customFormat="1" hidden="1">
      <c r="A170" s="17">
        <v>1</v>
      </c>
      <c r="B170" s="17" t="s">
        <v>185</v>
      </c>
      <c r="C170" s="31"/>
      <c r="D170" s="38">
        <v>295744</v>
      </c>
      <c r="E170" s="17" t="s">
        <v>186</v>
      </c>
      <c r="F170" s="17" t="str">
        <f t="shared" ref="F170:F177" si="8">REPLACE($E170,2,2,"○○")</f>
        <v>박○○</v>
      </c>
      <c r="G170" s="17" t="s">
        <v>31</v>
      </c>
      <c r="H170" s="31">
        <v>40667</v>
      </c>
      <c r="I170" s="17" t="s">
        <v>40</v>
      </c>
      <c r="J170" s="17" t="s">
        <v>23</v>
      </c>
      <c r="K170" s="17" t="s">
        <v>169</v>
      </c>
      <c r="L170" s="31"/>
      <c r="M170" s="31">
        <v>45569</v>
      </c>
      <c r="N170" s="17">
        <v>1</v>
      </c>
      <c r="O170" s="39">
        <v>120000</v>
      </c>
      <c r="P170" s="17" t="s">
        <v>24</v>
      </c>
      <c r="Q170" s="17"/>
      <c r="R170" s="17"/>
    </row>
    <row r="171" spans="1:19" hidden="1">
      <c r="A171" s="17">
        <v>2</v>
      </c>
      <c r="B171" s="17" t="s">
        <v>185</v>
      </c>
      <c r="C171" s="31">
        <v>45600</v>
      </c>
      <c r="D171" s="38">
        <v>232975</v>
      </c>
      <c r="E171" s="17" t="s">
        <v>187</v>
      </c>
      <c r="F171" s="17" t="str">
        <f t="shared" si="8"/>
        <v>채○○</v>
      </c>
      <c r="G171" s="17" t="s">
        <v>31</v>
      </c>
      <c r="H171" s="31">
        <v>25734</v>
      </c>
      <c r="I171" s="17" t="s">
        <v>40</v>
      </c>
      <c r="J171" s="17" t="s">
        <v>23</v>
      </c>
      <c r="K171" s="17" t="s">
        <v>41</v>
      </c>
      <c r="L171" s="31"/>
      <c r="M171" s="31">
        <v>45580</v>
      </c>
      <c r="N171" s="17">
        <v>1</v>
      </c>
      <c r="O171" s="39">
        <v>120000</v>
      </c>
      <c r="P171" s="17" t="s">
        <v>24</v>
      </c>
      <c r="Q171" s="17"/>
      <c r="R171" s="17" t="s">
        <v>91</v>
      </c>
      <c r="S171"/>
    </row>
    <row r="172" spans="1:19" hidden="1">
      <c r="A172" s="17">
        <v>3</v>
      </c>
      <c r="B172" s="17" t="s">
        <v>185</v>
      </c>
      <c r="C172" s="31"/>
      <c r="D172" s="38">
        <v>232975</v>
      </c>
      <c r="E172" s="17" t="s">
        <v>187</v>
      </c>
      <c r="F172" s="17" t="str">
        <f t="shared" si="8"/>
        <v>채○○</v>
      </c>
      <c r="G172" s="17" t="s">
        <v>31</v>
      </c>
      <c r="H172" s="31">
        <v>25734</v>
      </c>
      <c r="I172" s="17" t="s">
        <v>40</v>
      </c>
      <c r="J172" s="17" t="s">
        <v>23</v>
      </c>
      <c r="K172" s="17" t="s">
        <v>188</v>
      </c>
      <c r="L172" s="31"/>
      <c r="M172" s="31">
        <v>45580</v>
      </c>
      <c r="N172" s="17">
        <v>1</v>
      </c>
      <c r="O172" s="39">
        <v>50000</v>
      </c>
      <c r="P172" s="17" t="s">
        <v>24</v>
      </c>
      <c r="Q172" s="17"/>
      <c r="R172" s="17" t="s">
        <v>91</v>
      </c>
      <c r="S172"/>
    </row>
    <row r="173" spans="1:19" hidden="1">
      <c r="A173" s="17">
        <v>4</v>
      </c>
      <c r="B173" s="17" t="s">
        <v>185</v>
      </c>
      <c r="C173" s="31">
        <v>45600</v>
      </c>
      <c r="D173" s="38">
        <v>232975</v>
      </c>
      <c r="E173" s="17" t="s">
        <v>187</v>
      </c>
      <c r="F173" s="17" t="str">
        <f t="shared" si="8"/>
        <v>채○○</v>
      </c>
      <c r="G173" s="17" t="s">
        <v>31</v>
      </c>
      <c r="H173" s="31">
        <v>25734</v>
      </c>
      <c r="I173" s="17" t="s">
        <v>36</v>
      </c>
      <c r="J173" s="17" t="s">
        <v>23</v>
      </c>
      <c r="K173" s="17">
        <v>11</v>
      </c>
      <c r="L173" s="31"/>
      <c r="M173" s="31">
        <v>45594</v>
      </c>
      <c r="N173" s="17">
        <v>1</v>
      </c>
      <c r="O173" s="39">
        <v>15600</v>
      </c>
      <c r="P173" s="17" t="s">
        <v>24</v>
      </c>
      <c r="Q173" s="17"/>
      <c r="R173" s="17" t="s">
        <v>91</v>
      </c>
      <c r="S173"/>
    </row>
    <row r="174" spans="1:19" hidden="1">
      <c r="A174" s="17">
        <v>5</v>
      </c>
      <c r="B174" s="17" t="s">
        <v>185</v>
      </c>
      <c r="C174" s="31">
        <v>45600</v>
      </c>
      <c r="D174" s="38">
        <v>232975</v>
      </c>
      <c r="E174" s="17" t="s">
        <v>187</v>
      </c>
      <c r="F174" s="17" t="str">
        <f t="shared" si="8"/>
        <v>채○○</v>
      </c>
      <c r="G174" s="17" t="s">
        <v>31</v>
      </c>
      <c r="H174" s="31">
        <v>25734</v>
      </c>
      <c r="I174" s="17" t="s">
        <v>36</v>
      </c>
      <c r="J174" s="17" t="s">
        <v>23</v>
      </c>
      <c r="K174" s="17">
        <v>11</v>
      </c>
      <c r="L174" s="31"/>
      <c r="M174" s="31">
        <v>45594</v>
      </c>
      <c r="N174" s="17">
        <v>1</v>
      </c>
      <c r="O174" s="39">
        <v>350000</v>
      </c>
      <c r="P174" s="17" t="s">
        <v>24</v>
      </c>
      <c r="Q174" s="17"/>
      <c r="R174" s="17" t="s">
        <v>91</v>
      </c>
      <c r="S174"/>
    </row>
    <row r="175" spans="1:19" hidden="1">
      <c r="A175" s="17">
        <v>6</v>
      </c>
      <c r="B175" s="17" t="s">
        <v>185</v>
      </c>
      <c r="C175" s="31"/>
      <c r="D175" s="38">
        <v>232975</v>
      </c>
      <c r="E175" s="17" t="s">
        <v>187</v>
      </c>
      <c r="F175" s="17" t="str">
        <f t="shared" si="8"/>
        <v>채○○</v>
      </c>
      <c r="G175" s="17" t="s">
        <v>31</v>
      </c>
      <c r="H175" s="31">
        <v>25734</v>
      </c>
      <c r="I175" s="17" t="s">
        <v>36</v>
      </c>
      <c r="J175" s="17" t="s">
        <v>23</v>
      </c>
      <c r="K175" s="17">
        <v>11</v>
      </c>
      <c r="L175" s="31"/>
      <c r="M175" s="31">
        <v>45596</v>
      </c>
      <c r="N175" s="17">
        <v>1</v>
      </c>
      <c r="O175" s="39">
        <v>10200</v>
      </c>
      <c r="P175" s="17" t="s">
        <v>24</v>
      </c>
      <c r="Q175" s="17"/>
      <c r="R175" s="17" t="s">
        <v>91</v>
      </c>
      <c r="S175"/>
    </row>
    <row r="176" spans="1:19">
      <c r="A176" s="17">
        <v>7</v>
      </c>
      <c r="B176" s="17" t="s">
        <v>185</v>
      </c>
      <c r="C176" s="31"/>
      <c r="D176" s="38">
        <v>184444</v>
      </c>
      <c r="E176" s="17" t="s">
        <v>189</v>
      </c>
      <c r="F176" s="17" t="str">
        <f t="shared" si="8"/>
        <v>소○○</v>
      </c>
      <c r="G176" s="17" t="s">
        <v>21</v>
      </c>
      <c r="H176" s="31">
        <v>18134</v>
      </c>
      <c r="I176" s="17" t="s">
        <v>101</v>
      </c>
      <c r="J176" s="17" t="s">
        <v>48</v>
      </c>
      <c r="K176" s="17">
        <v>21</v>
      </c>
      <c r="L176" s="31">
        <v>45530</v>
      </c>
      <c r="M176" s="31">
        <v>45575</v>
      </c>
      <c r="N176" s="17">
        <f>M176-L176+1</f>
        <v>46</v>
      </c>
      <c r="O176" s="39">
        <v>172280</v>
      </c>
      <c r="P176" s="17" t="s">
        <v>62</v>
      </c>
      <c r="Q176" s="17"/>
      <c r="R176" s="17"/>
      <c r="S176"/>
    </row>
    <row r="177" spans="1:19" hidden="1">
      <c r="A177" s="17">
        <v>8</v>
      </c>
      <c r="B177" s="17" t="s">
        <v>185</v>
      </c>
      <c r="C177" s="31"/>
      <c r="D177" s="38">
        <v>27006</v>
      </c>
      <c r="E177" s="17" t="s">
        <v>190</v>
      </c>
      <c r="F177" s="17" t="str">
        <f t="shared" si="8"/>
        <v>김○○</v>
      </c>
      <c r="G177" s="17" t="s">
        <v>21</v>
      </c>
      <c r="H177" s="31">
        <v>14120</v>
      </c>
      <c r="I177" s="17" t="s">
        <v>36</v>
      </c>
      <c r="J177" s="17" t="s">
        <v>48</v>
      </c>
      <c r="K177" s="17">
        <v>11</v>
      </c>
      <c r="L177" s="31">
        <v>45575</v>
      </c>
      <c r="M177" s="31">
        <v>45596</v>
      </c>
      <c r="N177" s="17">
        <f>M177-L177+1</f>
        <v>22</v>
      </c>
      <c r="O177" s="39">
        <v>1255490</v>
      </c>
      <c r="P177" s="17" t="s">
        <v>49</v>
      </c>
      <c r="Q177" s="17"/>
      <c r="R177" s="17" t="s">
        <v>191</v>
      </c>
      <c r="S177"/>
    </row>
    <row r="178" spans="1:19" hidden="1">
      <c r="A178" s="15"/>
      <c r="B178" s="95"/>
      <c r="C178" s="96"/>
      <c r="D178" s="97"/>
      <c r="E178" s="15"/>
      <c r="F178" s="15"/>
      <c r="G178" s="15"/>
      <c r="H178" s="96"/>
      <c r="I178" s="15"/>
      <c r="J178" s="15"/>
      <c r="K178" s="15"/>
      <c r="L178" s="96"/>
      <c r="M178" s="96"/>
      <c r="N178" s="98"/>
      <c r="O178" s="98"/>
      <c r="P178" s="15"/>
      <c r="Q178" s="15"/>
      <c r="R178" s="15"/>
    </row>
    <row r="179" spans="1:19" hidden="1">
      <c r="A179" s="17"/>
      <c r="B179" s="17"/>
      <c r="C179" s="31"/>
      <c r="D179" s="38"/>
      <c r="E179" s="17"/>
      <c r="F179" s="17"/>
      <c r="G179" s="17"/>
      <c r="H179" s="31"/>
      <c r="I179" s="104"/>
      <c r="J179" s="17"/>
      <c r="K179" s="17"/>
      <c r="L179" s="31"/>
      <c r="M179" s="31"/>
      <c r="N179" s="17"/>
      <c r="O179" s="39"/>
      <c r="P179" s="17"/>
      <c r="Q179" s="17"/>
      <c r="R179" s="17"/>
    </row>
    <row r="180" spans="1:19" hidden="1">
      <c r="A180" s="17"/>
      <c r="B180" s="17"/>
      <c r="C180" s="31"/>
      <c r="D180" s="30"/>
      <c r="E180" s="17"/>
      <c r="F180" s="17"/>
      <c r="G180" s="17"/>
      <c r="H180" s="31"/>
      <c r="I180" s="104"/>
      <c r="J180" s="17"/>
      <c r="K180" s="17"/>
      <c r="L180" s="31"/>
      <c r="M180" s="31"/>
      <c r="N180" s="17"/>
      <c r="O180" s="39"/>
      <c r="P180" s="17"/>
      <c r="Q180" s="17"/>
      <c r="R180" s="17"/>
    </row>
    <row r="181" spans="1:19" hidden="1">
      <c r="A181" s="17"/>
      <c r="B181" s="17"/>
      <c r="C181" s="31"/>
      <c r="D181" s="30"/>
      <c r="E181" s="17"/>
      <c r="F181" s="17"/>
      <c r="G181" s="17"/>
      <c r="H181" s="31"/>
      <c r="I181" s="104"/>
      <c r="J181" s="17"/>
      <c r="K181" s="17"/>
      <c r="L181" s="31"/>
      <c r="M181" s="31"/>
      <c r="N181" s="17"/>
      <c r="O181" s="39"/>
      <c r="P181" s="17"/>
      <c r="Q181" s="17"/>
      <c r="R181" s="17"/>
    </row>
    <row r="182" spans="1:19" hidden="1">
      <c r="A182" s="17"/>
      <c r="B182" s="17"/>
      <c r="C182" s="31"/>
      <c r="D182" s="38"/>
      <c r="E182" s="17"/>
      <c r="F182" s="17"/>
      <c r="G182" s="17"/>
      <c r="H182" s="31"/>
      <c r="I182" s="104"/>
      <c r="J182" s="17"/>
      <c r="K182" s="17"/>
      <c r="L182" s="31"/>
      <c r="M182" s="31"/>
      <c r="N182" s="17"/>
      <c r="O182" s="39"/>
      <c r="P182" s="17"/>
      <c r="Q182" s="17"/>
      <c r="R182" s="17"/>
      <c r="S182"/>
    </row>
    <row r="183" spans="1:19" hidden="1">
      <c r="A183" s="17"/>
      <c r="B183" s="17"/>
      <c r="C183" s="31"/>
      <c r="D183" s="30"/>
      <c r="E183" s="17"/>
      <c r="F183" s="17"/>
      <c r="G183" s="17"/>
      <c r="H183" s="31"/>
      <c r="I183" s="104"/>
      <c r="J183" s="17"/>
      <c r="K183" s="17"/>
      <c r="L183" s="31"/>
      <c r="M183" s="31"/>
      <c r="N183" s="17"/>
      <c r="O183" s="39"/>
      <c r="P183" s="17"/>
      <c r="Q183" s="17"/>
      <c r="R183" s="17"/>
      <c r="S183"/>
    </row>
    <row r="184" spans="1:19" hidden="1">
      <c r="A184" s="17"/>
      <c r="B184" s="17"/>
      <c r="C184" s="31"/>
      <c r="D184" s="38"/>
      <c r="E184" s="17"/>
      <c r="F184" s="17"/>
      <c r="G184" s="17"/>
      <c r="H184" s="31"/>
      <c r="I184" s="104"/>
      <c r="J184" s="17"/>
      <c r="K184" s="17"/>
      <c r="L184" s="31"/>
      <c r="M184" s="31"/>
      <c r="N184" s="17"/>
      <c r="O184" s="39"/>
      <c r="P184" s="17"/>
      <c r="Q184" s="17"/>
      <c r="R184" s="17"/>
      <c r="S184"/>
    </row>
    <row r="185" spans="1:19" hidden="1">
      <c r="A185" s="17"/>
      <c r="B185" s="17"/>
      <c r="C185" s="31"/>
      <c r="D185" s="38"/>
      <c r="E185" s="17"/>
      <c r="F185" s="17"/>
      <c r="G185" s="17"/>
      <c r="H185" s="31"/>
      <c r="I185" s="17"/>
      <c r="J185" s="17"/>
      <c r="K185" s="17"/>
      <c r="L185" s="31"/>
      <c r="M185" s="31"/>
      <c r="N185" s="17"/>
      <c r="O185" s="39"/>
      <c r="P185" s="17"/>
      <c r="Q185" s="17"/>
      <c r="R185" s="17"/>
      <c r="S185"/>
    </row>
    <row r="186" spans="1:19" hidden="1">
      <c r="A186" s="17"/>
      <c r="B186" s="17"/>
      <c r="C186" s="31"/>
      <c r="D186" s="38"/>
      <c r="E186" s="17"/>
      <c r="F186" s="17"/>
      <c r="G186" s="17"/>
      <c r="H186" s="31"/>
      <c r="I186" s="17"/>
      <c r="J186" s="17"/>
      <c r="K186" s="17"/>
      <c r="L186" s="31"/>
      <c r="M186" s="31"/>
      <c r="N186" s="17"/>
      <c r="O186" s="39"/>
      <c r="P186" s="17"/>
      <c r="Q186" s="17"/>
      <c r="R186" s="17"/>
      <c r="S186"/>
    </row>
    <row r="187" spans="1:19" hidden="1">
      <c r="A187" s="17"/>
      <c r="B187" s="17"/>
      <c r="C187" s="31"/>
      <c r="D187" s="38"/>
      <c r="E187" s="17"/>
      <c r="F187" s="17"/>
      <c r="G187" s="17"/>
      <c r="H187" s="31"/>
      <c r="I187" s="17"/>
      <c r="J187" s="17"/>
      <c r="K187" s="17"/>
      <c r="L187" s="31"/>
      <c r="M187" s="31"/>
      <c r="N187" s="17"/>
      <c r="O187" s="39"/>
      <c r="P187" s="17"/>
      <c r="Q187" s="17"/>
      <c r="R187" s="17"/>
      <c r="S187"/>
    </row>
    <row r="188" spans="1:19" hidden="1">
      <c r="A188" s="17"/>
      <c r="B188" s="17"/>
      <c r="C188" s="31"/>
      <c r="D188" s="38"/>
      <c r="E188" s="17"/>
      <c r="F188" s="17"/>
      <c r="G188" s="17"/>
      <c r="H188" s="31"/>
      <c r="I188" s="17"/>
      <c r="J188" s="17"/>
      <c r="K188" s="17"/>
      <c r="L188" s="31"/>
      <c r="M188" s="31"/>
      <c r="N188" s="17"/>
      <c r="O188" s="39"/>
      <c r="P188" s="17"/>
      <c r="Q188" s="17"/>
      <c r="R188" s="17"/>
      <c r="S188"/>
    </row>
    <row r="189" spans="1:19" hidden="1">
      <c r="A189" s="17"/>
      <c r="B189" s="17"/>
      <c r="C189" s="31"/>
      <c r="D189" s="38"/>
      <c r="E189" s="17"/>
      <c r="F189" s="17"/>
      <c r="G189" s="17"/>
      <c r="H189" s="31"/>
      <c r="I189" s="17"/>
      <c r="J189" s="17"/>
      <c r="K189" s="17"/>
      <c r="L189" s="31"/>
      <c r="M189" s="31"/>
      <c r="N189" s="17"/>
      <c r="O189" s="39"/>
      <c r="P189" s="17"/>
      <c r="Q189" s="17"/>
      <c r="R189" s="17"/>
      <c r="S189"/>
    </row>
    <row r="190" spans="1:19" hidden="1">
      <c r="A190" s="17"/>
      <c r="B190" s="17"/>
      <c r="C190" s="31"/>
      <c r="D190" s="38"/>
      <c r="E190" s="17"/>
      <c r="F190" s="17"/>
      <c r="G190" s="17"/>
      <c r="H190" s="31"/>
      <c r="I190" s="17"/>
      <c r="J190" s="17"/>
      <c r="K190" s="17"/>
      <c r="L190" s="31"/>
      <c r="M190" s="31"/>
      <c r="N190" s="17"/>
      <c r="O190" s="39"/>
      <c r="P190" s="17"/>
      <c r="Q190" s="17"/>
      <c r="R190" s="17"/>
      <c r="S190"/>
    </row>
    <row r="191" spans="1:19" hidden="1">
      <c r="A191" s="17"/>
      <c r="B191" s="17"/>
      <c r="C191" s="31"/>
      <c r="D191" s="38"/>
      <c r="E191" s="17"/>
      <c r="F191" s="17"/>
      <c r="G191" s="17"/>
      <c r="H191" s="31"/>
      <c r="I191" s="17"/>
      <c r="J191" s="17"/>
      <c r="K191" s="17"/>
      <c r="L191" s="31"/>
      <c r="M191" s="31"/>
      <c r="N191" s="17"/>
      <c r="O191" s="39"/>
      <c r="P191" s="17"/>
      <c r="Q191" s="17"/>
      <c r="R191" s="17"/>
      <c r="S191"/>
    </row>
    <row r="192" spans="1:19" hidden="1">
      <c r="A192" s="17"/>
      <c r="B192" s="17"/>
      <c r="C192" s="31"/>
      <c r="D192" s="38"/>
      <c r="E192" s="17"/>
      <c r="F192" s="17"/>
      <c r="G192" s="17"/>
      <c r="H192" s="31"/>
      <c r="I192" s="17"/>
      <c r="J192" s="17"/>
      <c r="K192" s="17"/>
      <c r="L192" s="31"/>
      <c r="M192" s="31"/>
      <c r="N192" s="17"/>
      <c r="O192" s="39"/>
      <c r="P192" s="17"/>
      <c r="Q192" s="17"/>
      <c r="R192" s="17"/>
      <c r="S192"/>
    </row>
    <row r="193" spans="1:19" hidden="1">
      <c r="A193" s="17"/>
      <c r="B193" s="17"/>
      <c r="C193" s="31"/>
      <c r="D193" s="38"/>
      <c r="E193" s="17"/>
      <c r="F193" s="17"/>
      <c r="G193" s="17"/>
      <c r="H193" s="31"/>
      <c r="I193" s="17"/>
      <c r="J193" s="17"/>
      <c r="K193" s="17"/>
      <c r="L193" s="31"/>
      <c r="M193" s="31"/>
      <c r="N193" s="17"/>
      <c r="O193" s="39"/>
      <c r="P193" s="17"/>
      <c r="Q193" s="17"/>
      <c r="R193" s="17"/>
      <c r="S193"/>
    </row>
    <row r="194" spans="1:19" s="52" customFormat="1" hidden="1">
      <c r="A194" s="17"/>
      <c r="B194" s="17"/>
      <c r="C194" s="31"/>
      <c r="D194" s="38"/>
      <c r="E194" s="17"/>
      <c r="F194" s="17"/>
      <c r="G194" s="17"/>
      <c r="H194" s="31"/>
      <c r="I194" s="17"/>
      <c r="J194" s="17"/>
      <c r="K194" s="17"/>
      <c r="L194" s="31"/>
      <c r="M194" s="31"/>
      <c r="N194" s="17"/>
      <c r="O194" s="39"/>
      <c r="P194" s="17"/>
      <c r="Q194" s="17"/>
      <c r="R194" s="17"/>
    </row>
    <row r="195" spans="1:19" hidden="1">
      <c r="A195" s="17"/>
      <c r="B195" s="17"/>
      <c r="C195" s="31"/>
      <c r="D195" s="38"/>
      <c r="E195" s="17"/>
      <c r="F195" s="17"/>
      <c r="G195" s="17"/>
      <c r="H195" s="31"/>
      <c r="I195" s="17"/>
      <c r="J195" s="17"/>
      <c r="K195" s="17"/>
      <c r="L195" s="31"/>
      <c r="M195" s="31"/>
      <c r="N195" s="17"/>
      <c r="O195" s="39"/>
      <c r="P195" s="17"/>
      <c r="Q195" s="17"/>
      <c r="R195" s="17"/>
      <c r="S195"/>
    </row>
    <row r="196" spans="1:19" hidden="1">
      <c r="A196" s="17"/>
      <c r="B196" s="17"/>
      <c r="C196" s="31"/>
      <c r="D196" s="30"/>
      <c r="E196" s="17"/>
      <c r="F196" s="17"/>
      <c r="G196" s="17"/>
      <c r="H196" s="31"/>
      <c r="I196" s="17"/>
      <c r="J196" s="17"/>
      <c r="K196" s="17"/>
      <c r="L196" s="31"/>
      <c r="M196" s="31"/>
      <c r="N196" s="17"/>
      <c r="O196" s="39"/>
      <c r="P196" s="17"/>
      <c r="Q196" s="17"/>
      <c r="R196" s="17"/>
      <c r="S196"/>
    </row>
    <row r="197" spans="1:19" hidden="1">
      <c r="A197" s="17"/>
      <c r="B197" s="17"/>
      <c r="C197" s="31"/>
      <c r="D197" s="38"/>
      <c r="E197" s="17"/>
      <c r="F197" s="17"/>
      <c r="G197" s="17"/>
      <c r="H197" s="31"/>
      <c r="I197" s="17"/>
      <c r="J197" s="17"/>
      <c r="K197" s="17"/>
      <c r="L197" s="31"/>
      <c r="M197" s="31"/>
      <c r="N197" s="17"/>
      <c r="O197" s="39"/>
      <c r="P197" s="17"/>
      <c r="Q197" s="17"/>
      <c r="R197" s="17"/>
      <c r="S197"/>
    </row>
  </sheetData>
  <autoFilter ref="A3:R197">
    <filterColumn colId="15">
      <filters>
        <filter val="사회복지후원회"/>
      </filters>
    </filterColumn>
  </autoFilter>
  <phoneticPr fontId="3" type="noConversion"/>
  <pageMargins left="0.59055118110236227" right="0.59055118110236227" top="0.59055118110236227" bottom="0.59055118110236227" header="0.31496062992125984" footer="0.31496062992125984"/>
  <pageSetup paperSize="9" scale="90" orientation="landscape" r:id="rId1"/>
  <headerFooter>
    <oddFooter>&amp;C&amp;P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/>
  </sheetViews>
  <sheetFormatPr defaultRowHeight="16.5"/>
  <cols>
    <col min="1" max="1" width="4.5" bestFit="1" customWidth="1"/>
    <col min="2" max="2" width="6.875" customWidth="1"/>
    <col min="4" max="4" width="11" bestFit="1" customWidth="1"/>
    <col min="5" max="5" width="5.25" bestFit="1" customWidth="1"/>
    <col min="6" max="6" width="5.25" style="108" bestFit="1" customWidth="1"/>
    <col min="7" max="7" width="7.125" bestFit="1" customWidth="1"/>
    <col min="9" max="9" width="5.25" bestFit="1" customWidth="1"/>
    <col min="10" max="10" width="11.125" bestFit="1" customWidth="1"/>
    <col min="11" max="11" width="11.75" bestFit="1" customWidth="1"/>
    <col min="12" max="12" width="6.875" customWidth="1"/>
    <col min="13" max="13" width="10.875" bestFit="1" customWidth="1"/>
    <col min="14" max="14" width="15.125" bestFit="1" customWidth="1"/>
    <col min="15" max="15" width="5.25" bestFit="1" customWidth="1"/>
    <col min="18" max="18" width="10.875" bestFit="1" customWidth="1"/>
  </cols>
  <sheetData>
    <row r="1" spans="1:18" ht="40.5" customHeight="1">
      <c r="A1" s="126" t="s">
        <v>235</v>
      </c>
      <c r="B1" s="127"/>
      <c r="C1" s="127"/>
      <c r="D1" s="127"/>
      <c r="E1" s="127"/>
      <c r="F1" s="128"/>
      <c r="G1" s="127"/>
      <c r="H1" s="127"/>
      <c r="I1" s="127"/>
      <c r="J1" s="127"/>
      <c r="K1" s="127"/>
      <c r="L1" s="127"/>
      <c r="M1" s="127"/>
      <c r="N1" s="127"/>
      <c r="O1" s="127"/>
    </row>
    <row r="2" spans="1:18" ht="24" customHeight="1" thickBot="1">
      <c r="M2" s="129" t="s">
        <v>236</v>
      </c>
      <c r="N2" s="130" t="s">
        <v>237</v>
      </c>
      <c r="O2" s="130"/>
    </row>
    <row r="3" spans="1:18" ht="19.5" customHeight="1" thickBot="1">
      <c r="A3" s="131" t="s">
        <v>0</v>
      </c>
      <c r="B3" s="132" t="s">
        <v>1</v>
      </c>
      <c r="C3" s="132" t="s">
        <v>3</v>
      </c>
      <c r="D3" s="132" t="s">
        <v>4</v>
      </c>
      <c r="E3" s="132" t="s">
        <v>5</v>
      </c>
      <c r="F3" s="133" t="s">
        <v>234</v>
      </c>
      <c r="G3" s="132" t="s">
        <v>7</v>
      </c>
      <c r="H3" s="132" t="s">
        <v>8</v>
      </c>
      <c r="I3" s="132" t="s">
        <v>9</v>
      </c>
      <c r="J3" s="134" t="s">
        <v>10</v>
      </c>
      <c r="K3" s="134" t="s">
        <v>11</v>
      </c>
      <c r="L3" s="132" t="s">
        <v>12</v>
      </c>
      <c r="M3" s="135" t="s">
        <v>13</v>
      </c>
      <c r="N3" s="132" t="s">
        <v>14</v>
      </c>
      <c r="O3" s="136" t="s">
        <v>209</v>
      </c>
    </row>
    <row r="4" spans="1:18" ht="19.5" customHeight="1" thickTop="1" thickBot="1">
      <c r="A4" s="137"/>
      <c r="B4" s="138">
        <f>A31</f>
        <v>27</v>
      </c>
      <c r="C4" s="138"/>
      <c r="D4" s="138"/>
      <c r="E4" s="138"/>
      <c r="F4" s="139"/>
      <c r="G4" s="138"/>
      <c r="H4" s="138"/>
      <c r="I4" s="138"/>
      <c r="J4" s="140"/>
      <c r="K4" s="140"/>
      <c r="L4" s="141">
        <f>SUM(L5:L31)</f>
        <v>408</v>
      </c>
      <c r="M4" s="141">
        <f>SUM(M5:M31)</f>
        <v>7239800</v>
      </c>
      <c r="N4" s="138"/>
      <c r="O4" s="142"/>
    </row>
    <row r="5" spans="1:18" ht="19.5" customHeight="1">
      <c r="A5" s="119">
        <v>1</v>
      </c>
      <c r="B5" s="100" t="s">
        <v>54</v>
      </c>
      <c r="C5" s="120" t="s">
        <v>210</v>
      </c>
      <c r="D5" s="120" t="s">
        <v>192</v>
      </c>
      <c r="E5" s="120" t="s">
        <v>21</v>
      </c>
      <c r="F5" s="121">
        <v>82</v>
      </c>
      <c r="G5" s="120" t="s">
        <v>29</v>
      </c>
      <c r="H5" s="120" t="s">
        <v>48</v>
      </c>
      <c r="I5" s="120">
        <v>11</v>
      </c>
      <c r="J5" s="122">
        <v>45329</v>
      </c>
      <c r="K5" s="122">
        <v>45341</v>
      </c>
      <c r="L5" s="123">
        <v>13</v>
      </c>
      <c r="M5" s="124">
        <v>726100</v>
      </c>
      <c r="N5" s="120" t="s">
        <v>62</v>
      </c>
      <c r="O5" s="125"/>
    </row>
    <row r="6" spans="1:18" ht="19.5" customHeight="1">
      <c r="A6" s="109">
        <v>2</v>
      </c>
      <c r="B6" s="17" t="s">
        <v>86</v>
      </c>
      <c r="C6" s="30" t="s">
        <v>211</v>
      </c>
      <c r="D6" s="17" t="s">
        <v>193</v>
      </c>
      <c r="E6" s="17" t="s">
        <v>31</v>
      </c>
      <c r="F6" s="106">
        <v>64</v>
      </c>
      <c r="G6" s="17" t="s">
        <v>32</v>
      </c>
      <c r="H6" s="17" t="s">
        <v>48</v>
      </c>
      <c r="I6" s="17">
        <v>21</v>
      </c>
      <c r="J6" s="31">
        <v>45336</v>
      </c>
      <c r="K6" s="31">
        <v>45359</v>
      </c>
      <c r="L6" s="17">
        <v>25</v>
      </c>
      <c r="M6" s="39">
        <v>56170</v>
      </c>
      <c r="N6" s="17" t="s">
        <v>62</v>
      </c>
      <c r="O6" s="110"/>
    </row>
    <row r="7" spans="1:18" ht="19.5" customHeight="1">
      <c r="A7" s="109">
        <v>3</v>
      </c>
      <c r="B7" s="17" t="s">
        <v>86</v>
      </c>
      <c r="C7" s="30" t="s">
        <v>212</v>
      </c>
      <c r="D7" s="17" t="s">
        <v>194</v>
      </c>
      <c r="E7" s="17" t="s">
        <v>31</v>
      </c>
      <c r="F7" s="106">
        <v>3</v>
      </c>
      <c r="G7" s="17" t="s">
        <v>96</v>
      </c>
      <c r="H7" s="17" t="s">
        <v>48</v>
      </c>
      <c r="I7" s="17">
        <v>13</v>
      </c>
      <c r="J7" s="31">
        <v>45372</v>
      </c>
      <c r="K7" s="31">
        <v>45375</v>
      </c>
      <c r="L7" s="61">
        <v>4</v>
      </c>
      <c r="M7" s="39">
        <v>38170</v>
      </c>
      <c r="N7" s="17" t="s">
        <v>62</v>
      </c>
      <c r="O7" s="110"/>
    </row>
    <row r="8" spans="1:18" ht="19.5" customHeight="1">
      <c r="A8" s="109">
        <v>4</v>
      </c>
      <c r="B8" s="22" t="s">
        <v>102</v>
      </c>
      <c r="C8" s="71" t="s">
        <v>213</v>
      </c>
      <c r="D8" s="22" t="s">
        <v>192</v>
      </c>
      <c r="E8" s="22" t="s">
        <v>31</v>
      </c>
      <c r="F8" s="107">
        <v>85</v>
      </c>
      <c r="G8" s="22" t="s">
        <v>108</v>
      </c>
      <c r="H8" s="22" t="s">
        <v>48</v>
      </c>
      <c r="I8" s="22">
        <v>11</v>
      </c>
      <c r="J8" s="70">
        <v>45381</v>
      </c>
      <c r="K8" s="70">
        <v>45386</v>
      </c>
      <c r="L8" s="72">
        <v>6</v>
      </c>
      <c r="M8" s="32">
        <v>500000</v>
      </c>
      <c r="N8" s="22" t="s">
        <v>62</v>
      </c>
      <c r="O8" s="110"/>
    </row>
    <row r="9" spans="1:18" ht="19.5" customHeight="1">
      <c r="A9" s="109">
        <v>5</v>
      </c>
      <c r="B9" s="22" t="s">
        <v>112</v>
      </c>
      <c r="C9" s="71" t="s">
        <v>214</v>
      </c>
      <c r="D9" s="22" t="s">
        <v>195</v>
      </c>
      <c r="E9" s="22" t="s">
        <v>21</v>
      </c>
      <c r="F9" s="107">
        <v>74</v>
      </c>
      <c r="G9" s="22" t="s">
        <v>56</v>
      </c>
      <c r="H9" s="22" t="s">
        <v>48</v>
      </c>
      <c r="I9" s="22">
        <v>21</v>
      </c>
      <c r="J9" s="70">
        <v>45370</v>
      </c>
      <c r="K9" s="70">
        <v>45387</v>
      </c>
      <c r="L9" s="72">
        <v>18</v>
      </c>
      <c r="M9" s="32">
        <v>58800</v>
      </c>
      <c r="N9" s="22" t="s">
        <v>62</v>
      </c>
      <c r="O9" s="110"/>
    </row>
    <row r="10" spans="1:18" ht="19.5" customHeight="1">
      <c r="A10" s="109">
        <v>6</v>
      </c>
      <c r="B10" s="22" t="s">
        <v>102</v>
      </c>
      <c r="C10" s="71" t="s">
        <v>215</v>
      </c>
      <c r="D10" s="22" t="s">
        <v>196</v>
      </c>
      <c r="E10" s="22" t="s">
        <v>31</v>
      </c>
      <c r="F10" s="107">
        <v>75</v>
      </c>
      <c r="G10" s="22" t="s">
        <v>121</v>
      </c>
      <c r="H10" s="22" t="s">
        <v>48</v>
      </c>
      <c r="I10" s="22">
        <v>11</v>
      </c>
      <c r="J10" s="70">
        <v>45380</v>
      </c>
      <c r="K10" s="70">
        <v>45394</v>
      </c>
      <c r="L10" s="72">
        <v>15</v>
      </c>
      <c r="M10" s="32">
        <v>341560</v>
      </c>
      <c r="N10" s="22" t="s">
        <v>62</v>
      </c>
      <c r="O10" s="110"/>
    </row>
    <row r="11" spans="1:18" ht="19.5" customHeight="1">
      <c r="A11" s="109">
        <v>7</v>
      </c>
      <c r="B11" s="22" t="s">
        <v>102</v>
      </c>
      <c r="C11" s="71" t="s">
        <v>216</v>
      </c>
      <c r="D11" s="22" t="s">
        <v>197</v>
      </c>
      <c r="E11" s="22" t="s">
        <v>31</v>
      </c>
      <c r="F11" s="107">
        <v>65</v>
      </c>
      <c r="G11" s="22" t="s">
        <v>121</v>
      </c>
      <c r="H11" s="22" t="s">
        <v>48</v>
      </c>
      <c r="I11" s="22">
        <v>21</v>
      </c>
      <c r="J11" s="70">
        <v>45376</v>
      </c>
      <c r="K11" s="70">
        <v>45394</v>
      </c>
      <c r="L11" s="72">
        <v>19</v>
      </c>
      <c r="M11" s="32">
        <v>261330</v>
      </c>
      <c r="N11" s="22" t="s">
        <v>62</v>
      </c>
      <c r="O11" s="110"/>
    </row>
    <row r="12" spans="1:18" ht="19.5" customHeight="1">
      <c r="A12" s="109">
        <v>8</v>
      </c>
      <c r="B12" s="22" t="s">
        <v>102</v>
      </c>
      <c r="C12" s="71" t="s">
        <v>217</v>
      </c>
      <c r="D12" s="22" t="s">
        <v>198</v>
      </c>
      <c r="E12" s="22" t="s">
        <v>21</v>
      </c>
      <c r="F12" s="107">
        <v>48</v>
      </c>
      <c r="G12" s="22" t="s">
        <v>125</v>
      </c>
      <c r="H12" s="22" t="s">
        <v>48</v>
      </c>
      <c r="I12" s="22">
        <v>11</v>
      </c>
      <c r="J12" s="70">
        <v>45401</v>
      </c>
      <c r="K12" s="70">
        <v>45405</v>
      </c>
      <c r="L12" s="72">
        <v>5</v>
      </c>
      <c r="M12" s="32">
        <v>180360</v>
      </c>
      <c r="N12" s="22" t="s">
        <v>62</v>
      </c>
      <c r="O12" s="110"/>
    </row>
    <row r="13" spans="1:18" ht="19.5" customHeight="1">
      <c r="A13" s="109">
        <v>9</v>
      </c>
      <c r="B13" s="42" t="s">
        <v>129</v>
      </c>
      <c r="C13" s="86" t="s">
        <v>218</v>
      </c>
      <c r="D13" s="42" t="s">
        <v>199</v>
      </c>
      <c r="E13" s="42" t="s">
        <v>21</v>
      </c>
      <c r="F13" s="105">
        <v>65</v>
      </c>
      <c r="G13" s="42" t="s">
        <v>46</v>
      </c>
      <c r="H13" s="42" t="s">
        <v>48</v>
      </c>
      <c r="I13" s="42">
        <v>21</v>
      </c>
      <c r="J13" s="41">
        <v>45397</v>
      </c>
      <c r="K13" s="41">
        <v>45414</v>
      </c>
      <c r="L13" s="57">
        <v>18</v>
      </c>
      <c r="M13" s="44">
        <v>75490</v>
      </c>
      <c r="N13" s="42" t="s">
        <v>62</v>
      </c>
      <c r="O13" s="110"/>
    </row>
    <row r="14" spans="1:18" ht="19.5" customHeight="1">
      <c r="A14" s="109">
        <v>10</v>
      </c>
      <c r="B14" s="42" t="s">
        <v>129</v>
      </c>
      <c r="C14" s="86" t="s">
        <v>219</v>
      </c>
      <c r="D14" s="42" t="s">
        <v>200</v>
      </c>
      <c r="E14" s="42" t="s">
        <v>21</v>
      </c>
      <c r="F14" s="105">
        <v>80</v>
      </c>
      <c r="G14" s="42" t="s">
        <v>36</v>
      </c>
      <c r="H14" s="42" t="s">
        <v>48</v>
      </c>
      <c r="I14" s="42">
        <v>21</v>
      </c>
      <c r="J14" s="41">
        <v>45398</v>
      </c>
      <c r="K14" s="41">
        <v>45419</v>
      </c>
      <c r="L14" s="57">
        <v>22</v>
      </c>
      <c r="M14" s="44">
        <v>400750</v>
      </c>
      <c r="N14" s="42" t="s">
        <v>62</v>
      </c>
      <c r="O14" s="110"/>
      <c r="R14" s="143"/>
    </row>
    <row r="15" spans="1:18" ht="19.5" customHeight="1">
      <c r="A15" s="109">
        <v>11</v>
      </c>
      <c r="B15" s="42" t="s">
        <v>129</v>
      </c>
      <c r="C15" s="86" t="s">
        <v>220</v>
      </c>
      <c r="D15" s="42" t="s">
        <v>201</v>
      </c>
      <c r="E15" s="42" t="s">
        <v>21</v>
      </c>
      <c r="F15" s="105">
        <v>79</v>
      </c>
      <c r="G15" s="42" t="s">
        <v>43</v>
      </c>
      <c r="H15" s="42" t="s">
        <v>48</v>
      </c>
      <c r="I15" s="42">
        <v>21</v>
      </c>
      <c r="J15" s="41">
        <v>45432</v>
      </c>
      <c r="K15" s="41">
        <v>45436</v>
      </c>
      <c r="L15" s="57">
        <v>5</v>
      </c>
      <c r="M15" s="44">
        <v>28110</v>
      </c>
      <c r="N15" s="42" t="s">
        <v>62</v>
      </c>
      <c r="O15" s="111"/>
    </row>
    <row r="16" spans="1:18" ht="19.5" customHeight="1">
      <c r="A16" s="109">
        <v>12</v>
      </c>
      <c r="B16" s="17" t="s">
        <v>138</v>
      </c>
      <c r="C16" s="30" t="s">
        <v>221</v>
      </c>
      <c r="D16" s="17" t="s">
        <v>202</v>
      </c>
      <c r="E16" s="17" t="s">
        <v>31</v>
      </c>
      <c r="F16" s="106">
        <v>61</v>
      </c>
      <c r="G16" s="17" t="s">
        <v>101</v>
      </c>
      <c r="H16" s="17" t="s">
        <v>48</v>
      </c>
      <c r="I16" s="17">
        <v>21</v>
      </c>
      <c r="J16" s="31">
        <v>45446</v>
      </c>
      <c r="K16" s="31">
        <v>45460</v>
      </c>
      <c r="L16" s="17">
        <v>15</v>
      </c>
      <c r="M16" s="39">
        <v>63930</v>
      </c>
      <c r="N16" s="42" t="s">
        <v>62</v>
      </c>
      <c r="O16" s="110"/>
    </row>
    <row r="17" spans="1:15" ht="19.5" customHeight="1">
      <c r="A17" s="109">
        <v>13</v>
      </c>
      <c r="B17" s="17" t="s">
        <v>138</v>
      </c>
      <c r="C17" s="30" t="s">
        <v>212</v>
      </c>
      <c r="D17" s="17" t="s">
        <v>203</v>
      </c>
      <c r="E17" s="17" t="s">
        <v>21</v>
      </c>
      <c r="F17" s="106">
        <v>31</v>
      </c>
      <c r="G17" s="17" t="s">
        <v>150</v>
      </c>
      <c r="H17" s="17" t="s">
        <v>48</v>
      </c>
      <c r="I17" s="17">
        <v>11</v>
      </c>
      <c r="J17" s="31">
        <v>45460</v>
      </c>
      <c r="K17" s="31">
        <v>45462</v>
      </c>
      <c r="L17" s="17">
        <v>3</v>
      </c>
      <c r="M17" s="39">
        <v>43660</v>
      </c>
      <c r="N17" s="42" t="s">
        <v>62</v>
      </c>
      <c r="O17" s="110"/>
    </row>
    <row r="18" spans="1:15" ht="19.5" customHeight="1">
      <c r="A18" s="109">
        <v>14</v>
      </c>
      <c r="B18" s="17" t="s">
        <v>153</v>
      </c>
      <c r="C18" s="30" t="s">
        <v>222</v>
      </c>
      <c r="D18" s="17" t="s">
        <v>203</v>
      </c>
      <c r="E18" s="17" t="s">
        <v>21</v>
      </c>
      <c r="F18" s="106">
        <v>62</v>
      </c>
      <c r="G18" s="17" t="s">
        <v>32</v>
      </c>
      <c r="H18" s="17" t="s">
        <v>48</v>
      </c>
      <c r="I18" s="17">
        <v>21</v>
      </c>
      <c r="J18" s="31">
        <v>45457</v>
      </c>
      <c r="K18" s="31">
        <v>45468</v>
      </c>
      <c r="L18" s="17">
        <v>12</v>
      </c>
      <c r="M18" s="39">
        <v>477910</v>
      </c>
      <c r="N18" s="17" t="s">
        <v>62</v>
      </c>
      <c r="O18" s="110"/>
    </row>
    <row r="19" spans="1:15" ht="19.5" customHeight="1">
      <c r="A19" s="109">
        <v>15</v>
      </c>
      <c r="B19" s="17" t="s">
        <v>153</v>
      </c>
      <c r="C19" s="30" t="s">
        <v>223</v>
      </c>
      <c r="D19" s="17" t="s">
        <v>204</v>
      </c>
      <c r="E19" s="17" t="s">
        <v>31</v>
      </c>
      <c r="F19" s="106">
        <v>50</v>
      </c>
      <c r="G19" s="17" t="s">
        <v>46</v>
      </c>
      <c r="H19" s="17" t="s">
        <v>48</v>
      </c>
      <c r="I19" s="17">
        <v>21</v>
      </c>
      <c r="J19" s="31">
        <v>45471</v>
      </c>
      <c r="K19" s="31">
        <v>45481</v>
      </c>
      <c r="L19" s="17">
        <v>11</v>
      </c>
      <c r="M19" s="39">
        <v>35280</v>
      </c>
      <c r="N19" s="17" t="s">
        <v>62</v>
      </c>
      <c r="O19" s="110"/>
    </row>
    <row r="20" spans="1:15" ht="19.5" customHeight="1">
      <c r="A20" s="109">
        <v>16</v>
      </c>
      <c r="B20" s="17" t="s">
        <v>153</v>
      </c>
      <c r="C20" s="30" t="s">
        <v>224</v>
      </c>
      <c r="D20" s="17" t="s">
        <v>203</v>
      </c>
      <c r="E20" s="17" t="s">
        <v>21</v>
      </c>
      <c r="F20" s="106">
        <v>81</v>
      </c>
      <c r="G20" s="17" t="s">
        <v>101</v>
      </c>
      <c r="H20" s="17" t="s">
        <v>48</v>
      </c>
      <c r="I20" s="17">
        <v>11</v>
      </c>
      <c r="J20" s="31">
        <v>45455</v>
      </c>
      <c r="K20" s="31">
        <v>45484</v>
      </c>
      <c r="L20" s="17">
        <v>30</v>
      </c>
      <c r="M20" s="39">
        <v>1000000</v>
      </c>
      <c r="N20" s="17" t="s">
        <v>62</v>
      </c>
      <c r="O20" s="110"/>
    </row>
    <row r="21" spans="1:15" ht="19.5" customHeight="1">
      <c r="A21" s="109">
        <v>17</v>
      </c>
      <c r="B21" s="17" t="s">
        <v>153</v>
      </c>
      <c r="C21" s="30" t="s">
        <v>225</v>
      </c>
      <c r="D21" s="17" t="s">
        <v>205</v>
      </c>
      <c r="E21" s="17" t="s">
        <v>21</v>
      </c>
      <c r="F21" s="106">
        <v>36</v>
      </c>
      <c r="G21" s="17" t="s">
        <v>132</v>
      </c>
      <c r="H21" s="17" t="s">
        <v>48</v>
      </c>
      <c r="I21" s="17">
        <v>11</v>
      </c>
      <c r="J21" s="31">
        <v>45491</v>
      </c>
      <c r="K21" s="31">
        <v>45496</v>
      </c>
      <c r="L21" s="17">
        <v>6</v>
      </c>
      <c r="M21" s="39">
        <v>308980</v>
      </c>
      <c r="N21" s="17" t="s">
        <v>62</v>
      </c>
      <c r="O21" s="110"/>
    </row>
    <row r="22" spans="1:15" ht="19.5" customHeight="1">
      <c r="A22" s="109">
        <v>18</v>
      </c>
      <c r="B22" s="17" t="s">
        <v>153</v>
      </c>
      <c r="C22" s="30" t="s">
        <v>225</v>
      </c>
      <c r="D22" s="17" t="s">
        <v>206</v>
      </c>
      <c r="E22" s="17" t="s">
        <v>21</v>
      </c>
      <c r="F22" s="106">
        <v>33</v>
      </c>
      <c r="G22" s="17" t="s">
        <v>150</v>
      </c>
      <c r="H22" s="17" t="s">
        <v>48</v>
      </c>
      <c r="I22" s="17">
        <v>23</v>
      </c>
      <c r="J22" s="31">
        <v>45501</v>
      </c>
      <c r="K22" s="31">
        <v>45504</v>
      </c>
      <c r="L22" s="17">
        <v>4</v>
      </c>
      <c r="M22" s="39">
        <v>112850</v>
      </c>
      <c r="N22" s="17" t="s">
        <v>62</v>
      </c>
      <c r="O22" s="110"/>
    </row>
    <row r="23" spans="1:15" ht="19.5" customHeight="1">
      <c r="A23" s="109">
        <v>19</v>
      </c>
      <c r="B23" s="17" t="s">
        <v>164</v>
      </c>
      <c r="C23" s="30" t="s">
        <v>226</v>
      </c>
      <c r="D23" s="17" t="s">
        <v>198</v>
      </c>
      <c r="E23" s="100" t="s">
        <v>31</v>
      </c>
      <c r="F23" s="106">
        <v>66</v>
      </c>
      <c r="G23" s="17" t="s">
        <v>172</v>
      </c>
      <c r="H23" s="17" t="s">
        <v>48</v>
      </c>
      <c r="I23" s="17">
        <v>21</v>
      </c>
      <c r="J23" s="31">
        <v>45512</v>
      </c>
      <c r="K23" s="31">
        <v>45517</v>
      </c>
      <c r="L23" s="17">
        <v>6</v>
      </c>
      <c r="M23" s="39">
        <v>11840</v>
      </c>
      <c r="N23" s="17" t="s">
        <v>62</v>
      </c>
      <c r="O23" s="110"/>
    </row>
    <row r="24" spans="1:15" ht="19.5" customHeight="1">
      <c r="A24" s="109">
        <v>20</v>
      </c>
      <c r="B24" s="17" t="s">
        <v>164</v>
      </c>
      <c r="C24" s="30" t="s">
        <v>227</v>
      </c>
      <c r="D24" s="17" t="s">
        <v>207</v>
      </c>
      <c r="E24" s="100" t="s">
        <v>21</v>
      </c>
      <c r="F24" s="106">
        <v>80</v>
      </c>
      <c r="G24" s="17" t="s">
        <v>101</v>
      </c>
      <c r="H24" s="17" t="s">
        <v>48</v>
      </c>
      <c r="I24" s="17">
        <v>13</v>
      </c>
      <c r="J24" s="31">
        <v>45515</v>
      </c>
      <c r="K24" s="31">
        <v>45527</v>
      </c>
      <c r="L24" s="17">
        <v>13</v>
      </c>
      <c r="M24" s="39">
        <v>500000</v>
      </c>
      <c r="N24" s="17" t="s">
        <v>62</v>
      </c>
      <c r="O24" s="110"/>
    </row>
    <row r="25" spans="1:15" ht="19.5" customHeight="1">
      <c r="A25" s="109">
        <v>21</v>
      </c>
      <c r="B25" s="17" t="s">
        <v>177</v>
      </c>
      <c r="C25" s="38" t="s">
        <v>227</v>
      </c>
      <c r="D25" s="17" t="s">
        <v>207</v>
      </c>
      <c r="E25" s="17" t="s">
        <v>21</v>
      </c>
      <c r="F25" s="106">
        <v>80</v>
      </c>
      <c r="G25" s="17" t="s">
        <v>101</v>
      </c>
      <c r="H25" s="17" t="s">
        <v>48</v>
      </c>
      <c r="I25" s="17">
        <v>13</v>
      </c>
      <c r="J25" s="31">
        <v>45515</v>
      </c>
      <c r="K25" s="31">
        <v>45527</v>
      </c>
      <c r="L25" s="17">
        <v>13</v>
      </c>
      <c r="M25" s="39">
        <v>500000</v>
      </c>
      <c r="N25" s="17" t="s">
        <v>62</v>
      </c>
      <c r="O25" s="110"/>
    </row>
    <row r="26" spans="1:15" ht="19.5" customHeight="1">
      <c r="A26" s="109">
        <v>22</v>
      </c>
      <c r="B26" s="17" t="s">
        <v>177</v>
      </c>
      <c r="C26" s="38" t="s">
        <v>228</v>
      </c>
      <c r="D26" s="17" t="s">
        <v>195</v>
      </c>
      <c r="E26" s="17" t="s">
        <v>31</v>
      </c>
      <c r="F26" s="106">
        <v>65</v>
      </c>
      <c r="G26" s="17" t="s">
        <v>101</v>
      </c>
      <c r="H26" s="17" t="s">
        <v>48</v>
      </c>
      <c r="I26" s="17" t="s">
        <v>180</v>
      </c>
      <c r="J26" s="31">
        <v>45511</v>
      </c>
      <c r="K26" s="31">
        <v>45545</v>
      </c>
      <c r="L26" s="17">
        <v>35</v>
      </c>
      <c r="M26" s="39">
        <v>179660</v>
      </c>
      <c r="N26" s="17" t="s">
        <v>62</v>
      </c>
      <c r="O26" s="110"/>
    </row>
    <row r="27" spans="1:15" ht="19.5" customHeight="1">
      <c r="A27" s="109">
        <v>23</v>
      </c>
      <c r="B27" s="17" t="s">
        <v>181</v>
      </c>
      <c r="C27" s="38" t="s">
        <v>229</v>
      </c>
      <c r="D27" s="17" t="s">
        <v>192</v>
      </c>
      <c r="E27" s="17" t="s">
        <v>21</v>
      </c>
      <c r="F27" s="106">
        <v>64</v>
      </c>
      <c r="G27" s="17" t="s">
        <v>27</v>
      </c>
      <c r="H27" s="17" t="s">
        <v>23</v>
      </c>
      <c r="I27" s="17">
        <v>11</v>
      </c>
      <c r="J27" s="31"/>
      <c r="K27" s="31">
        <v>45546</v>
      </c>
      <c r="L27" s="17">
        <v>1</v>
      </c>
      <c r="M27" s="39">
        <v>141790</v>
      </c>
      <c r="N27" s="17" t="s">
        <v>62</v>
      </c>
      <c r="O27" s="110"/>
    </row>
    <row r="28" spans="1:15" ht="19.5" customHeight="1">
      <c r="A28" s="109">
        <v>24</v>
      </c>
      <c r="B28" s="17" t="s">
        <v>181</v>
      </c>
      <c r="C28" s="38" t="s">
        <v>230</v>
      </c>
      <c r="D28" s="17" t="s">
        <v>207</v>
      </c>
      <c r="E28" s="17" t="s">
        <v>31</v>
      </c>
      <c r="F28" s="106">
        <v>77</v>
      </c>
      <c r="G28" s="17" t="s">
        <v>32</v>
      </c>
      <c r="H28" s="17" t="s">
        <v>48</v>
      </c>
      <c r="I28" s="17">
        <v>21</v>
      </c>
      <c r="J28" s="31">
        <v>45539</v>
      </c>
      <c r="K28" s="31">
        <v>45562</v>
      </c>
      <c r="L28" s="17">
        <v>24</v>
      </c>
      <c r="M28" s="39">
        <v>19280</v>
      </c>
      <c r="N28" s="17" t="s">
        <v>62</v>
      </c>
      <c r="O28" s="110"/>
    </row>
    <row r="29" spans="1:15" ht="19.5" customHeight="1">
      <c r="A29" s="109">
        <v>25</v>
      </c>
      <c r="B29" s="17" t="s">
        <v>181</v>
      </c>
      <c r="C29" s="38" t="s">
        <v>231</v>
      </c>
      <c r="D29" s="17" t="s">
        <v>201</v>
      </c>
      <c r="E29" s="17" t="s">
        <v>31</v>
      </c>
      <c r="F29" s="106">
        <v>56</v>
      </c>
      <c r="G29" s="17" t="s">
        <v>101</v>
      </c>
      <c r="H29" s="17" t="s">
        <v>48</v>
      </c>
      <c r="I29" s="17">
        <v>21</v>
      </c>
      <c r="J29" s="31">
        <v>45549</v>
      </c>
      <c r="K29" s="31">
        <v>45562</v>
      </c>
      <c r="L29" s="17">
        <v>14</v>
      </c>
      <c r="M29" s="39">
        <v>45860</v>
      </c>
      <c r="N29" s="17" t="s">
        <v>62</v>
      </c>
      <c r="O29" s="110"/>
    </row>
    <row r="30" spans="1:15" ht="19.5" customHeight="1">
      <c r="A30" s="109">
        <v>26</v>
      </c>
      <c r="B30" s="17" t="s">
        <v>181</v>
      </c>
      <c r="C30" s="38" t="s">
        <v>232</v>
      </c>
      <c r="D30" s="17" t="s">
        <v>203</v>
      </c>
      <c r="E30" s="17" t="s">
        <v>31</v>
      </c>
      <c r="F30" s="106">
        <v>78</v>
      </c>
      <c r="G30" s="17" t="s">
        <v>101</v>
      </c>
      <c r="H30" s="17" t="s">
        <v>48</v>
      </c>
      <c r="I30" s="17">
        <v>11</v>
      </c>
      <c r="J30" s="31">
        <v>45524</v>
      </c>
      <c r="K30" s="31">
        <v>45548</v>
      </c>
      <c r="L30" s="17">
        <v>25</v>
      </c>
      <c r="M30" s="39">
        <v>959640</v>
      </c>
      <c r="N30" s="17" t="s">
        <v>62</v>
      </c>
      <c r="O30" s="110"/>
    </row>
    <row r="31" spans="1:15" ht="19.5" customHeight="1" thickBot="1">
      <c r="A31" s="112">
        <v>27</v>
      </c>
      <c r="B31" s="113" t="s">
        <v>185</v>
      </c>
      <c r="C31" s="114" t="s">
        <v>233</v>
      </c>
      <c r="D31" s="113" t="s">
        <v>208</v>
      </c>
      <c r="E31" s="113" t="s">
        <v>21</v>
      </c>
      <c r="F31" s="115">
        <v>74</v>
      </c>
      <c r="G31" s="113" t="s">
        <v>101</v>
      </c>
      <c r="H31" s="113" t="s">
        <v>48</v>
      </c>
      <c r="I31" s="113">
        <v>21</v>
      </c>
      <c r="J31" s="116">
        <v>45530</v>
      </c>
      <c r="K31" s="116">
        <v>45575</v>
      </c>
      <c r="L31" s="113">
        <v>46</v>
      </c>
      <c r="M31" s="117">
        <v>172280</v>
      </c>
      <c r="N31" s="113" t="s">
        <v>62</v>
      </c>
      <c r="O31" s="118"/>
    </row>
  </sheetData>
  <mergeCells count="1">
    <mergeCell ref="N2:O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후원회</vt:lpstr>
      <vt:lpstr>Sheet2</vt:lpstr>
      <vt:lpstr>후원회!Print_Area</vt:lpstr>
      <vt:lpstr>후원회!Print_Titles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2024-11-20T04:21:00Z</dcterms:created>
  <dcterms:modified xsi:type="dcterms:W3CDTF">2024-11-20T04:37:14Z</dcterms:modified>
</cp:coreProperties>
</file>